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Data types" sheetId="2" r:id="rId2"/>
    <sheet name="Formatting" sheetId="3" r:id="rId3"/>
    <sheet name="Exporting" sheetId="4" r:id="rId4"/>
  </sheets>
  <calcPr calcId="145621"/>
</workbook>
</file>

<file path=xl/calcChain.xml><?xml version="1.0" encoding="utf-8"?>
<calcChain xmlns="http://schemas.openxmlformats.org/spreadsheetml/2006/main">
  <c r="G210" i="1" l="1"/>
  <c r="V210" i="1" s="1"/>
  <c r="X210" i="1" s="1"/>
  <c r="U210" i="1"/>
  <c r="T210" i="1"/>
  <c r="S210" i="1"/>
  <c r="W210" i="1"/>
  <c r="R210" i="1" l="1"/>
  <c r="C239" i="1"/>
  <c r="B239" i="1"/>
  <c r="A239" i="1"/>
  <c r="V239" i="1"/>
  <c r="U239" i="1"/>
  <c r="T239" i="1"/>
  <c r="S239" i="1"/>
  <c r="R239" i="1"/>
  <c r="Q239" i="1"/>
  <c r="G239" i="1"/>
  <c r="W239" i="1"/>
  <c r="A237" i="1"/>
  <c r="A238" i="1"/>
  <c r="B237" i="1"/>
  <c r="B238" i="1"/>
  <c r="A236" i="1"/>
  <c r="U238" i="1"/>
  <c r="T238" i="1"/>
  <c r="S238" i="1"/>
  <c r="Q238" i="1"/>
  <c r="G238" i="1"/>
  <c r="V238" i="1" s="1"/>
  <c r="X238" i="1" s="1"/>
  <c r="AB238" i="1" s="1"/>
  <c r="C238" i="1"/>
  <c r="W238" i="1" s="1"/>
  <c r="R240" i="1"/>
  <c r="S240" i="1"/>
  <c r="T240" i="1"/>
  <c r="U240" i="1"/>
  <c r="V240" i="1"/>
  <c r="W240" i="1"/>
  <c r="X240" i="1"/>
  <c r="R241" i="1"/>
  <c r="S241" i="1"/>
  <c r="T241" i="1"/>
  <c r="U241" i="1"/>
  <c r="V241" i="1"/>
  <c r="W241" i="1"/>
  <c r="X241" i="1"/>
  <c r="R242" i="1"/>
  <c r="S242" i="1"/>
  <c r="T242" i="1"/>
  <c r="U242" i="1"/>
  <c r="V242" i="1"/>
  <c r="W242" i="1"/>
  <c r="X242" i="1"/>
  <c r="B248" i="1"/>
  <c r="A248" i="1"/>
  <c r="U248" i="1"/>
  <c r="T248" i="1"/>
  <c r="S248" i="1"/>
  <c r="G248" i="1"/>
  <c r="V248" i="1" s="1"/>
  <c r="C248" i="1"/>
  <c r="W248" i="1" s="1"/>
  <c r="X239" i="1" l="1"/>
  <c r="AB239" i="1" s="1"/>
  <c r="Y239" i="1"/>
  <c r="AA239" i="1" s="1"/>
  <c r="Z238" i="1"/>
  <c r="Z239" i="1"/>
  <c r="R238" i="1"/>
  <c r="X248" i="1"/>
  <c r="Y238" i="1"/>
  <c r="AA238" i="1" s="1"/>
  <c r="R248" i="1"/>
  <c r="G220" i="1"/>
  <c r="V220" i="1" s="1"/>
  <c r="C220" i="1"/>
  <c r="W220" i="1" s="1"/>
  <c r="U220" i="1"/>
  <c r="T220" i="1"/>
  <c r="S220" i="1"/>
  <c r="Q220" i="1"/>
  <c r="X220" i="1" l="1"/>
  <c r="AB220" i="1" s="1"/>
  <c r="R220" i="1"/>
  <c r="Z220" i="1"/>
  <c r="Y220" i="1"/>
  <c r="AA220" i="1" s="1"/>
  <c r="U209" i="1"/>
  <c r="T209" i="1"/>
  <c r="I209" i="1"/>
  <c r="S209" i="1" s="1"/>
  <c r="G209" i="1"/>
  <c r="R209" i="1" s="1"/>
  <c r="C209" i="1"/>
  <c r="W209" i="1" s="1"/>
  <c r="V208" i="1"/>
  <c r="U208" i="1"/>
  <c r="T208" i="1"/>
  <c r="S208" i="1"/>
  <c r="R208" i="1"/>
  <c r="C208" i="1"/>
  <c r="W208" i="1" s="1"/>
  <c r="U207" i="1"/>
  <c r="T207" i="1"/>
  <c r="S207" i="1"/>
  <c r="G207" i="1"/>
  <c r="V207" i="1" s="1"/>
  <c r="C207" i="1"/>
  <c r="V206" i="1"/>
  <c r="U206" i="1"/>
  <c r="T206" i="1"/>
  <c r="S206" i="1"/>
  <c r="R206" i="1"/>
  <c r="C206" i="1"/>
  <c r="W206" i="1" s="1"/>
  <c r="V205" i="1"/>
  <c r="U205" i="1"/>
  <c r="T205" i="1"/>
  <c r="S205" i="1"/>
  <c r="R205" i="1"/>
  <c r="C205" i="1"/>
  <c r="V204" i="1"/>
  <c r="U204" i="1"/>
  <c r="T204" i="1"/>
  <c r="S204" i="1"/>
  <c r="R204" i="1"/>
  <c r="C204" i="1"/>
  <c r="U203" i="1"/>
  <c r="T203" i="1"/>
  <c r="S203" i="1"/>
  <c r="G203" i="1"/>
  <c r="V203" i="1" s="1"/>
  <c r="C203" i="1"/>
  <c r="W203" i="1" s="1"/>
  <c r="U202" i="1"/>
  <c r="T202" i="1"/>
  <c r="I202" i="1"/>
  <c r="S202" i="1" s="1"/>
  <c r="G202" i="1"/>
  <c r="V202" i="1" s="1"/>
  <c r="C202" i="1"/>
  <c r="W202" i="1" s="1"/>
  <c r="V201" i="1"/>
  <c r="U201" i="1"/>
  <c r="T201" i="1"/>
  <c r="S201" i="1"/>
  <c r="R201" i="1"/>
  <c r="C201" i="1"/>
  <c r="W201" i="1" s="1"/>
  <c r="V200" i="1"/>
  <c r="U200" i="1"/>
  <c r="T200" i="1"/>
  <c r="S200" i="1"/>
  <c r="R200" i="1"/>
  <c r="C200" i="1"/>
  <c r="U199" i="1"/>
  <c r="T199" i="1"/>
  <c r="S199" i="1"/>
  <c r="G199" i="1"/>
  <c r="V199" i="1" s="1"/>
  <c r="C199" i="1"/>
  <c r="W199" i="1" s="1"/>
  <c r="V198" i="1"/>
  <c r="U198" i="1"/>
  <c r="T198" i="1"/>
  <c r="S198" i="1"/>
  <c r="R198" i="1"/>
  <c r="C198" i="1"/>
  <c r="W198" i="1" s="1"/>
  <c r="U197" i="1"/>
  <c r="T197" i="1"/>
  <c r="S197" i="1"/>
  <c r="G197" i="1"/>
  <c r="V197" i="1" s="1"/>
  <c r="C197" i="1"/>
  <c r="W197" i="1" s="1"/>
  <c r="G102" i="1"/>
  <c r="X201" i="1" l="1"/>
  <c r="X200" i="1"/>
  <c r="R203" i="1"/>
  <c r="X208" i="1"/>
  <c r="X198" i="1"/>
  <c r="X197" i="1"/>
  <c r="X205" i="1"/>
  <c r="X206" i="1"/>
  <c r="W200" i="1"/>
  <c r="X203" i="1"/>
  <c r="V209" i="1"/>
  <c r="X209" i="1" s="1"/>
  <c r="W205" i="1"/>
  <c r="X207" i="1"/>
  <c r="X202" i="1"/>
  <c r="X199" i="1"/>
  <c r="R199" i="1"/>
  <c r="R207" i="1"/>
  <c r="R197" i="1"/>
  <c r="R202" i="1"/>
  <c r="W204" i="1"/>
  <c r="W207" i="1"/>
  <c r="X204" i="1"/>
  <c r="I195" i="1"/>
  <c r="S195" i="1" s="1"/>
  <c r="G196" i="1"/>
  <c r="V196" i="1" s="1"/>
  <c r="C195" i="1"/>
  <c r="U196" i="1"/>
  <c r="T196" i="1"/>
  <c r="S196" i="1"/>
  <c r="C196" i="1"/>
  <c r="W196" i="1" s="1"/>
  <c r="U195" i="1"/>
  <c r="T195" i="1"/>
  <c r="G195" i="1"/>
  <c r="R195" i="1" s="1"/>
  <c r="G194" i="1"/>
  <c r="V194" i="1" s="1"/>
  <c r="C193" i="1"/>
  <c r="W193" i="1" s="1"/>
  <c r="C191" i="1"/>
  <c r="U194" i="1"/>
  <c r="T194" i="1"/>
  <c r="S194" i="1"/>
  <c r="C194" i="1"/>
  <c r="W194" i="1" s="1"/>
  <c r="U193" i="1"/>
  <c r="T193" i="1"/>
  <c r="I193" i="1"/>
  <c r="S193" i="1" s="1"/>
  <c r="G193" i="1"/>
  <c r="V192" i="1"/>
  <c r="U192" i="1"/>
  <c r="T192" i="1"/>
  <c r="S192" i="1"/>
  <c r="R192" i="1"/>
  <c r="C192" i="1"/>
  <c r="W192" i="1" s="1"/>
  <c r="U191" i="1"/>
  <c r="T191" i="1"/>
  <c r="I191" i="1"/>
  <c r="S191" i="1" s="1"/>
  <c r="G191" i="1"/>
  <c r="R191" i="1" s="1"/>
  <c r="G190" i="1"/>
  <c r="C190" i="1"/>
  <c r="W190" i="1" s="1"/>
  <c r="U190" i="1"/>
  <c r="T190" i="1"/>
  <c r="R190" i="1"/>
  <c r="S190" i="1"/>
  <c r="I189" i="1"/>
  <c r="S189" i="1" s="1"/>
  <c r="G189" i="1"/>
  <c r="C189" i="1"/>
  <c r="W189" i="1" s="1"/>
  <c r="U189" i="1"/>
  <c r="T189" i="1"/>
  <c r="X192" i="1" l="1"/>
  <c r="X196" i="1"/>
  <c r="R196" i="1"/>
  <c r="V195" i="1"/>
  <c r="X195" i="1" s="1"/>
  <c r="W195" i="1"/>
  <c r="V193" i="1"/>
  <c r="X193" i="1" s="1"/>
  <c r="R194" i="1"/>
  <c r="X194" i="1"/>
  <c r="R193" i="1"/>
  <c r="V191" i="1"/>
  <c r="X191" i="1" s="1"/>
  <c r="W191" i="1"/>
  <c r="V189" i="1"/>
  <c r="X189" i="1" s="1"/>
  <c r="V190" i="1"/>
  <c r="X190" i="1" s="1"/>
  <c r="R189" i="1"/>
  <c r="C188" i="1"/>
  <c r="W188" i="1" s="1"/>
  <c r="I188" i="1"/>
  <c r="S188" i="1" s="1"/>
  <c r="G188" i="1"/>
  <c r="V188" i="1" s="1"/>
  <c r="U188" i="1"/>
  <c r="T188" i="1"/>
  <c r="X188" i="1" l="1"/>
  <c r="R188" i="1"/>
  <c r="C168" i="1"/>
  <c r="AB272" i="1" l="1"/>
  <c r="AB273" i="1"/>
  <c r="AB274" i="1"/>
  <c r="AB275" i="1"/>
  <c r="AB276" i="1"/>
  <c r="AB277" i="1"/>
  <c r="W29" i="1" l="1"/>
  <c r="W34" i="1"/>
  <c r="W35" i="1"/>
  <c r="W36" i="1"/>
  <c r="W211" i="1"/>
  <c r="W212" i="1"/>
  <c r="W213" i="1"/>
  <c r="W216" i="1"/>
  <c r="W217" i="1"/>
  <c r="W218" i="1"/>
  <c r="W221" i="1"/>
  <c r="W222" i="1"/>
  <c r="W223" i="1"/>
  <c r="W228" i="1"/>
  <c r="W229" i="1"/>
  <c r="W230" i="1"/>
  <c r="W231" i="1"/>
  <c r="W233" i="1"/>
  <c r="W234" i="1"/>
  <c r="W235" i="1"/>
  <c r="W236" i="1"/>
  <c r="W243" i="1"/>
  <c r="W249" i="1"/>
  <c r="W250" i="1"/>
  <c r="W251" i="1"/>
  <c r="W252" i="1"/>
  <c r="W254" i="1"/>
  <c r="W255" i="1"/>
  <c r="W256" i="1"/>
  <c r="W257" i="1"/>
  <c r="W259" i="1"/>
  <c r="W260" i="1"/>
  <c r="W261" i="1"/>
  <c r="W262" i="1"/>
  <c r="W263" i="1"/>
  <c r="W264" i="1"/>
  <c r="Z6" i="1"/>
  <c r="Z213" i="1"/>
  <c r="Z218" i="1"/>
  <c r="R8" i="1" l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T11" i="1"/>
  <c r="U11" i="1"/>
  <c r="R12" i="1"/>
  <c r="S12" i="1"/>
  <c r="T12" i="1"/>
  <c r="U12" i="1"/>
  <c r="V12" i="1"/>
  <c r="T13" i="1"/>
  <c r="U13" i="1"/>
  <c r="S14" i="1"/>
  <c r="T14" i="1"/>
  <c r="U14" i="1"/>
  <c r="S15" i="1"/>
  <c r="T15" i="1"/>
  <c r="U15" i="1"/>
  <c r="S16" i="1"/>
  <c r="T16" i="1"/>
  <c r="U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S29" i="1"/>
  <c r="T29" i="1"/>
  <c r="U29" i="1"/>
  <c r="R30" i="1"/>
  <c r="S30" i="1"/>
  <c r="T30" i="1"/>
  <c r="U30" i="1"/>
  <c r="V30" i="1"/>
  <c r="R31" i="1"/>
  <c r="S31" i="1"/>
  <c r="T31" i="1"/>
  <c r="U31" i="1"/>
  <c r="V31" i="1"/>
  <c r="S32" i="1"/>
  <c r="T32" i="1"/>
  <c r="U32" i="1"/>
  <c r="S33" i="1"/>
  <c r="T33" i="1"/>
  <c r="U33" i="1"/>
  <c r="S34" i="1"/>
  <c r="T34" i="1"/>
  <c r="U34" i="1"/>
  <c r="S35" i="1"/>
  <c r="T35" i="1"/>
  <c r="U35" i="1"/>
  <c r="T36" i="1"/>
  <c r="U36" i="1"/>
  <c r="S37" i="1"/>
  <c r="T37" i="1"/>
  <c r="U37" i="1"/>
  <c r="S38" i="1"/>
  <c r="T38" i="1"/>
  <c r="U38" i="1"/>
  <c r="R39" i="1"/>
  <c r="S39" i="1"/>
  <c r="T39" i="1"/>
  <c r="U39" i="1"/>
  <c r="V39" i="1"/>
  <c r="S40" i="1"/>
  <c r="T40" i="1"/>
  <c r="U40" i="1"/>
  <c r="S41" i="1"/>
  <c r="T41" i="1"/>
  <c r="U41" i="1"/>
  <c r="R42" i="1"/>
  <c r="S42" i="1"/>
  <c r="T42" i="1"/>
  <c r="U42" i="1"/>
  <c r="V42" i="1"/>
  <c r="S43" i="1"/>
  <c r="T43" i="1"/>
  <c r="U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S47" i="1"/>
  <c r="T47" i="1"/>
  <c r="U47" i="1"/>
  <c r="S48" i="1"/>
  <c r="T48" i="1"/>
  <c r="U48" i="1"/>
  <c r="R49" i="1"/>
  <c r="S49" i="1"/>
  <c r="T49" i="1"/>
  <c r="U49" i="1"/>
  <c r="V49" i="1"/>
  <c r="S50" i="1"/>
  <c r="T50" i="1"/>
  <c r="U50" i="1"/>
  <c r="S51" i="1"/>
  <c r="T51" i="1"/>
  <c r="U51" i="1"/>
  <c r="S52" i="1"/>
  <c r="T52" i="1"/>
  <c r="U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S58" i="1"/>
  <c r="T58" i="1"/>
  <c r="U58" i="1"/>
  <c r="R59" i="1"/>
  <c r="S59" i="1"/>
  <c r="T59" i="1"/>
  <c r="U59" i="1"/>
  <c r="V59" i="1"/>
  <c r="S60" i="1"/>
  <c r="T60" i="1"/>
  <c r="U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S67" i="1"/>
  <c r="T67" i="1"/>
  <c r="U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S74" i="1"/>
  <c r="T74" i="1"/>
  <c r="U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S81" i="1"/>
  <c r="T81" i="1"/>
  <c r="U81" i="1"/>
  <c r="R82" i="1"/>
  <c r="S82" i="1"/>
  <c r="T82" i="1"/>
  <c r="U82" i="1"/>
  <c r="V82" i="1"/>
  <c r="S83" i="1"/>
  <c r="T83" i="1"/>
  <c r="U83" i="1"/>
  <c r="S84" i="1"/>
  <c r="T84" i="1"/>
  <c r="U84" i="1"/>
  <c r="R85" i="1"/>
  <c r="S85" i="1"/>
  <c r="T85" i="1"/>
  <c r="U85" i="1"/>
  <c r="V85" i="1"/>
  <c r="S86" i="1"/>
  <c r="T86" i="1"/>
  <c r="U86" i="1"/>
  <c r="R87" i="1"/>
  <c r="S87" i="1"/>
  <c r="T87" i="1"/>
  <c r="U87" i="1"/>
  <c r="V87" i="1"/>
  <c r="S88" i="1"/>
  <c r="T88" i="1"/>
  <c r="U88" i="1"/>
  <c r="S89" i="1"/>
  <c r="T89" i="1"/>
  <c r="U89" i="1"/>
  <c r="R90" i="1"/>
  <c r="S90" i="1"/>
  <c r="T90" i="1"/>
  <c r="U90" i="1"/>
  <c r="V90" i="1"/>
  <c r="S91" i="1"/>
  <c r="T91" i="1"/>
  <c r="U91" i="1"/>
  <c r="R92" i="1"/>
  <c r="S92" i="1"/>
  <c r="T92" i="1"/>
  <c r="U92" i="1"/>
  <c r="V92" i="1"/>
  <c r="S93" i="1"/>
  <c r="T93" i="1"/>
  <c r="U93" i="1"/>
  <c r="S94" i="1"/>
  <c r="T94" i="1"/>
  <c r="U94" i="1"/>
  <c r="R95" i="1"/>
  <c r="S95" i="1"/>
  <c r="T95" i="1"/>
  <c r="U95" i="1"/>
  <c r="V95" i="1"/>
  <c r="S96" i="1"/>
  <c r="T96" i="1"/>
  <c r="U96" i="1"/>
  <c r="S97" i="1"/>
  <c r="T97" i="1"/>
  <c r="U97" i="1"/>
  <c r="S98" i="1"/>
  <c r="T98" i="1"/>
  <c r="U98" i="1"/>
  <c r="R99" i="1"/>
  <c r="S99" i="1"/>
  <c r="T99" i="1"/>
  <c r="U99" i="1"/>
  <c r="V99" i="1"/>
  <c r="S100" i="1"/>
  <c r="T100" i="1"/>
  <c r="U100" i="1"/>
  <c r="R101" i="1"/>
  <c r="S101" i="1"/>
  <c r="T101" i="1"/>
  <c r="U101" i="1"/>
  <c r="V101" i="1"/>
  <c r="S102" i="1"/>
  <c r="T102" i="1"/>
  <c r="U102" i="1"/>
  <c r="R103" i="1"/>
  <c r="S103" i="1"/>
  <c r="T103" i="1"/>
  <c r="U103" i="1"/>
  <c r="V103" i="1"/>
  <c r="S104" i="1"/>
  <c r="T104" i="1"/>
  <c r="U104" i="1"/>
  <c r="R105" i="1"/>
  <c r="S105" i="1"/>
  <c r="T105" i="1"/>
  <c r="U105" i="1"/>
  <c r="V105" i="1"/>
  <c r="R106" i="1"/>
  <c r="S106" i="1"/>
  <c r="T106" i="1"/>
  <c r="U106" i="1"/>
  <c r="V106" i="1"/>
  <c r="T107" i="1"/>
  <c r="U107" i="1"/>
  <c r="S108" i="1"/>
  <c r="T108" i="1"/>
  <c r="U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S112" i="1"/>
  <c r="T112" i="1"/>
  <c r="U112" i="1"/>
  <c r="R113" i="1"/>
  <c r="S113" i="1"/>
  <c r="T113" i="1"/>
  <c r="U113" i="1"/>
  <c r="V113" i="1"/>
  <c r="S114" i="1"/>
  <c r="T114" i="1"/>
  <c r="U114" i="1"/>
  <c r="R115" i="1"/>
  <c r="S115" i="1"/>
  <c r="T115" i="1"/>
  <c r="U115" i="1"/>
  <c r="V115" i="1"/>
  <c r="S116" i="1"/>
  <c r="T116" i="1"/>
  <c r="U116" i="1"/>
  <c r="S117" i="1"/>
  <c r="T117" i="1"/>
  <c r="U117" i="1"/>
  <c r="R118" i="1"/>
  <c r="S118" i="1"/>
  <c r="T118" i="1"/>
  <c r="U118" i="1"/>
  <c r="V118" i="1"/>
  <c r="S119" i="1"/>
  <c r="T119" i="1"/>
  <c r="U119" i="1"/>
  <c r="S120" i="1"/>
  <c r="T120" i="1"/>
  <c r="U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S124" i="1"/>
  <c r="T124" i="1"/>
  <c r="U124" i="1"/>
  <c r="R125" i="1"/>
  <c r="S125" i="1"/>
  <c r="T125" i="1"/>
  <c r="U125" i="1"/>
  <c r="V125" i="1"/>
  <c r="S126" i="1"/>
  <c r="T126" i="1"/>
  <c r="U126" i="1"/>
  <c r="S127" i="1"/>
  <c r="T127" i="1"/>
  <c r="U127" i="1"/>
  <c r="R128" i="1"/>
  <c r="S128" i="1"/>
  <c r="T128" i="1"/>
  <c r="U128" i="1"/>
  <c r="V128" i="1"/>
  <c r="R129" i="1"/>
  <c r="S129" i="1"/>
  <c r="T129" i="1"/>
  <c r="U129" i="1"/>
  <c r="V129" i="1"/>
  <c r="S130" i="1"/>
  <c r="T130" i="1"/>
  <c r="U130" i="1"/>
  <c r="S131" i="1"/>
  <c r="T131" i="1"/>
  <c r="U131" i="1"/>
  <c r="R132" i="1"/>
  <c r="S132" i="1"/>
  <c r="T132" i="1"/>
  <c r="U132" i="1"/>
  <c r="V132" i="1"/>
  <c r="R133" i="1"/>
  <c r="S133" i="1"/>
  <c r="T133" i="1"/>
  <c r="U133" i="1"/>
  <c r="V133" i="1"/>
  <c r="S134" i="1"/>
  <c r="T134" i="1"/>
  <c r="U134" i="1"/>
  <c r="R135" i="1"/>
  <c r="S135" i="1"/>
  <c r="T135" i="1"/>
  <c r="U135" i="1"/>
  <c r="V135" i="1"/>
  <c r="R136" i="1"/>
  <c r="S136" i="1"/>
  <c r="T136" i="1"/>
  <c r="U136" i="1"/>
  <c r="V136" i="1"/>
  <c r="R137" i="1"/>
  <c r="S137" i="1"/>
  <c r="T137" i="1"/>
  <c r="U137" i="1"/>
  <c r="V137" i="1"/>
  <c r="U138" i="1"/>
  <c r="T139" i="1"/>
  <c r="U139" i="1"/>
  <c r="U140" i="1"/>
  <c r="S141" i="1"/>
  <c r="T141" i="1"/>
  <c r="U141" i="1"/>
  <c r="U142" i="1"/>
  <c r="T143" i="1"/>
  <c r="U143" i="1"/>
  <c r="T144" i="1"/>
  <c r="U144" i="1"/>
  <c r="S145" i="1"/>
  <c r="T145" i="1"/>
  <c r="U145" i="1"/>
  <c r="R146" i="1"/>
  <c r="S146" i="1"/>
  <c r="T146" i="1"/>
  <c r="U146" i="1"/>
  <c r="V146" i="1"/>
  <c r="S147" i="1"/>
  <c r="T147" i="1"/>
  <c r="U147" i="1"/>
  <c r="R148" i="1"/>
  <c r="S148" i="1"/>
  <c r="T148" i="1"/>
  <c r="U148" i="1"/>
  <c r="V148" i="1"/>
  <c r="R149" i="1"/>
  <c r="S149" i="1"/>
  <c r="T149" i="1"/>
  <c r="U149" i="1"/>
  <c r="V149" i="1"/>
  <c r="S150" i="1"/>
  <c r="T150" i="1"/>
  <c r="U150" i="1"/>
  <c r="R151" i="1"/>
  <c r="S151" i="1"/>
  <c r="T151" i="1"/>
  <c r="U151" i="1"/>
  <c r="V151" i="1"/>
  <c r="S152" i="1"/>
  <c r="T152" i="1"/>
  <c r="U152" i="1"/>
  <c r="R153" i="1"/>
  <c r="S153" i="1"/>
  <c r="T153" i="1"/>
  <c r="U153" i="1"/>
  <c r="V153" i="1"/>
  <c r="R154" i="1"/>
  <c r="S154" i="1"/>
  <c r="T154" i="1"/>
  <c r="U154" i="1"/>
  <c r="V154" i="1"/>
  <c r="U155" i="1"/>
  <c r="R156" i="1"/>
  <c r="S156" i="1"/>
  <c r="T156" i="1"/>
  <c r="U156" i="1"/>
  <c r="V156" i="1"/>
  <c r="S157" i="1"/>
  <c r="T157" i="1"/>
  <c r="U157" i="1"/>
  <c r="R158" i="1"/>
  <c r="S158" i="1"/>
  <c r="T158" i="1"/>
  <c r="U158" i="1"/>
  <c r="V158" i="1"/>
  <c r="U159" i="1"/>
  <c r="U160" i="1"/>
  <c r="U161" i="1"/>
  <c r="R162" i="1"/>
  <c r="S162" i="1"/>
  <c r="T162" i="1"/>
  <c r="U162" i="1"/>
  <c r="V162" i="1"/>
  <c r="S163" i="1"/>
  <c r="T163" i="1"/>
  <c r="U163" i="1"/>
  <c r="R164" i="1"/>
  <c r="S164" i="1"/>
  <c r="T164" i="1"/>
  <c r="U164" i="1"/>
  <c r="V164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S168" i="1"/>
  <c r="T168" i="1"/>
  <c r="U168" i="1"/>
  <c r="S169" i="1"/>
  <c r="T169" i="1"/>
  <c r="U169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T173" i="1"/>
  <c r="U173" i="1"/>
  <c r="U174" i="1"/>
  <c r="R175" i="1"/>
  <c r="S175" i="1"/>
  <c r="T175" i="1"/>
  <c r="U175" i="1"/>
  <c r="V175" i="1"/>
  <c r="U176" i="1"/>
  <c r="R177" i="1"/>
  <c r="S177" i="1"/>
  <c r="T177" i="1"/>
  <c r="U177" i="1"/>
  <c r="V177" i="1"/>
  <c r="U178" i="1"/>
  <c r="R179" i="1"/>
  <c r="S179" i="1"/>
  <c r="T179" i="1"/>
  <c r="U179" i="1"/>
  <c r="V179" i="1"/>
  <c r="T180" i="1"/>
  <c r="U180" i="1"/>
  <c r="R181" i="1"/>
  <c r="S181" i="1"/>
  <c r="T181" i="1"/>
  <c r="U181" i="1"/>
  <c r="V181" i="1"/>
  <c r="U182" i="1"/>
  <c r="R183" i="1"/>
  <c r="S183" i="1"/>
  <c r="T183" i="1"/>
  <c r="U183" i="1"/>
  <c r="V183" i="1"/>
  <c r="U184" i="1"/>
  <c r="R185" i="1"/>
  <c r="S185" i="1"/>
  <c r="T185" i="1"/>
  <c r="U185" i="1"/>
  <c r="V185" i="1"/>
  <c r="U186" i="1"/>
  <c r="R187" i="1"/>
  <c r="S187" i="1"/>
  <c r="T187" i="1"/>
  <c r="U187" i="1"/>
  <c r="V187" i="1"/>
  <c r="R211" i="1"/>
  <c r="S211" i="1"/>
  <c r="T211" i="1"/>
  <c r="U211" i="1"/>
  <c r="V211" i="1"/>
  <c r="X211" i="1" s="1"/>
  <c r="AB211" i="1" s="1"/>
  <c r="R212" i="1"/>
  <c r="S212" i="1"/>
  <c r="T212" i="1"/>
  <c r="U212" i="1"/>
  <c r="V212" i="1"/>
  <c r="X212" i="1" s="1"/>
  <c r="AB212" i="1" s="1"/>
  <c r="R213" i="1"/>
  <c r="S213" i="1"/>
  <c r="T213" i="1"/>
  <c r="U213" i="1"/>
  <c r="V213" i="1"/>
  <c r="X213" i="1" s="1"/>
  <c r="AB213" i="1" s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X216" i="1" s="1"/>
  <c r="AB216" i="1" s="1"/>
  <c r="R217" i="1"/>
  <c r="S217" i="1"/>
  <c r="T217" i="1"/>
  <c r="U217" i="1"/>
  <c r="V217" i="1"/>
  <c r="X217" i="1" s="1"/>
  <c r="AB217" i="1" s="1"/>
  <c r="R218" i="1"/>
  <c r="S218" i="1"/>
  <c r="T218" i="1"/>
  <c r="U218" i="1"/>
  <c r="V218" i="1"/>
  <c r="X218" i="1" s="1"/>
  <c r="AB218" i="1" s="1"/>
  <c r="R219" i="1"/>
  <c r="S219" i="1"/>
  <c r="T219" i="1"/>
  <c r="U219" i="1"/>
  <c r="V219" i="1"/>
  <c r="R221" i="1"/>
  <c r="S221" i="1"/>
  <c r="T221" i="1"/>
  <c r="U221" i="1"/>
  <c r="V221" i="1"/>
  <c r="X221" i="1" s="1"/>
  <c r="AB221" i="1" s="1"/>
  <c r="R222" i="1"/>
  <c r="S222" i="1"/>
  <c r="T222" i="1"/>
  <c r="U222" i="1"/>
  <c r="V222" i="1"/>
  <c r="X222" i="1" s="1"/>
  <c r="AB222" i="1" s="1"/>
  <c r="R223" i="1"/>
  <c r="S223" i="1"/>
  <c r="T223" i="1"/>
  <c r="U223" i="1"/>
  <c r="V223" i="1"/>
  <c r="X223" i="1" s="1"/>
  <c r="AB223" i="1" s="1"/>
  <c r="T224" i="1"/>
  <c r="U224" i="1"/>
  <c r="R225" i="1"/>
  <c r="S225" i="1"/>
  <c r="T225" i="1"/>
  <c r="U225" i="1"/>
  <c r="V225" i="1"/>
  <c r="R226" i="1"/>
  <c r="S226" i="1"/>
  <c r="T226" i="1"/>
  <c r="U226" i="1"/>
  <c r="V226" i="1"/>
  <c r="S227" i="1"/>
  <c r="T227" i="1"/>
  <c r="U227" i="1"/>
  <c r="R228" i="1"/>
  <c r="S228" i="1"/>
  <c r="T228" i="1"/>
  <c r="U228" i="1"/>
  <c r="V228" i="1"/>
  <c r="X228" i="1" s="1"/>
  <c r="AB228" i="1" s="1"/>
  <c r="R229" i="1"/>
  <c r="S229" i="1"/>
  <c r="T229" i="1"/>
  <c r="U229" i="1"/>
  <c r="V229" i="1"/>
  <c r="X229" i="1" s="1"/>
  <c r="AB229" i="1" s="1"/>
  <c r="R230" i="1"/>
  <c r="S230" i="1"/>
  <c r="T230" i="1"/>
  <c r="U230" i="1"/>
  <c r="V230" i="1"/>
  <c r="X230" i="1" s="1"/>
  <c r="AB230" i="1" s="1"/>
  <c r="R231" i="1"/>
  <c r="S231" i="1"/>
  <c r="T231" i="1"/>
  <c r="U231" i="1"/>
  <c r="V231" i="1"/>
  <c r="X231" i="1" s="1"/>
  <c r="AB231" i="1" s="1"/>
  <c r="T232" i="1"/>
  <c r="U232" i="1"/>
  <c r="R233" i="1"/>
  <c r="S233" i="1"/>
  <c r="T233" i="1"/>
  <c r="U233" i="1"/>
  <c r="V233" i="1"/>
  <c r="X233" i="1" s="1"/>
  <c r="AB233" i="1" s="1"/>
  <c r="R234" i="1"/>
  <c r="S234" i="1"/>
  <c r="T234" i="1"/>
  <c r="U234" i="1"/>
  <c r="V234" i="1"/>
  <c r="X234" i="1" s="1"/>
  <c r="AB234" i="1" s="1"/>
  <c r="R235" i="1"/>
  <c r="S235" i="1"/>
  <c r="T235" i="1"/>
  <c r="U235" i="1"/>
  <c r="V235" i="1"/>
  <c r="X235" i="1" s="1"/>
  <c r="AB235" i="1" s="1"/>
  <c r="R236" i="1"/>
  <c r="S236" i="1"/>
  <c r="T236" i="1"/>
  <c r="U236" i="1"/>
  <c r="V236" i="1"/>
  <c r="X236" i="1" s="1"/>
  <c r="AB236" i="1" s="1"/>
  <c r="T237" i="1"/>
  <c r="U237" i="1"/>
  <c r="R243" i="1"/>
  <c r="S243" i="1"/>
  <c r="T243" i="1"/>
  <c r="U243" i="1"/>
  <c r="V243" i="1"/>
  <c r="X243" i="1" s="1"/>
  <c r="AB243" i="1" s="1"/>
  <c r="T244" i="1"/>
  <c r="U244" i="1"/>
  <c r="S245" i="1"/>
  <c r="T245" i="1"/>
  <c r="U245" i="1"/>
  <c r="S246" i="1"/>
  <c r="T246" i="1"/>
  <c r="U246" i="1"/>
  <c r="S247" i="1"/>
  <c r="T247" i="1"/>
  <c r="U247" i="1"/>
  <c r="R249" i="1"/>
  <c r="S249" i="1"/>
  <c r="T249" i="1"/>
  <c r="U249" i="1"/>
  <c r="V249" i="1"/>
  <c r="X249" i="1" s="1"/>
  <c r="AB249" i="1" s="1"/>
  <c r="R250" i="1"/>
  <c r="S250" i="1"/>
  <c r="T250" i="1"/>
  <c r="U250" i="1"/>
  <c r="V250" i="1"/>
  <c r="X250" i="1" s="1"/>
  <c r="AB250" i="1" s="1"/>
  <c r="R251" i="1"/>
  <c r="S251" i="1"/>
  <c r="T251" i="1"/>
  <c r="U251" i="1"/>
  <c r="V251" i="1"/>
  <c r="X251" i="1" s="1"/>
  <c r="AB251" i="1" s="1"/>
  <c r="R252" i="1"/>
  <c r="S252" i="1"/>
  <c r="T252" i="1"/>
  <c r="U252" i="1"/>
  <c r="V252" i="1"/>
  <c r="X252" i="1" s="1"/>
  <c r="AB252" i="1" s="1"/>
  <c r="T253" i="1"/>
  <c r="U253" i="1"/>
  <c r="R254" i="1"/>
  <c r="S254" i="1"/>
  <c r="T254" i="1"/>
  <c r="U254" i="1"/>
  <c r="V254" i="1"/>
  <c r="X254" i="1" s="1"/>
  <c r="AB254" i="1" s="1"/>
  <c r="R255" i="1"/>
  <c r="S255" i="1"/>
  <c r="T255" i="1"/>
  <c r="U255" i="1"/>
  <c r="V255" i="1"/>
  <c r="X255" i="1" s="1"/>
  <c r="AB255" i="1" s="1"/>
  <c r="R256" i="1"/>
  <c r="S256" i="1"/>
  <c r="T256" i="1"/>
  <c r="U256" i="1"/>
  <c r="V256" i="1"/>
  <c r="X256" i="1" s="1"/>
  <c r="AB256" i="1" s="1"/>
  <c r="R257" i="1"/>
  <c r="S257" i="1"/>
  <c r="T257" i="1"/>
  <c r="U257" i="1"/>
  <c r="V257" i="1"/>
  <c r="X257" i="1" s="1"/>
  <c r="AB257" i="1" s="1"/>
  <c r="T258" i="1"/>
  <c r="U258" i="1"/>
  <c r="R259" i="1"/>
  <c r="S259" i="1"/>
  <c r="T259" i="1"/>
  <c r="U259" i="1"/>
  <c r="V259" i="1"/>
  <c r="X259" i="1" s="1"/>
  <c r="R260" i="1"/>
  <c r="S260" i="1"/>
  <c r="T260" i="1"/>
  <c r="U260" i="1"/>
  <c r="V260" i="1"/>
  <c r="X260" i="1" s="1"/>
  <c r="R261" i="1"/>
  <c r="S261" i="1"/>
  <c r="T261" i="1"/>
  <c r="U261" i="1"/>
  <c r="V261" i="1"/>
  <c r="X261" i="1" s="1"/>
  <c r="R262" i="1"/>
  <c r="S262" i="1"/>
  <c r="T262" i="1"/>
  <c r="U262" i="1"/>
  <c r="V262" i="1"/>
  <c r="X262" i="1" s="1"/>
  <c r="R263" i="1"/>
  <c r="S263" i="1"/>
  <c r="T263" i="1"/>
  <c r="U263" i="1"/>
  <c r="V263" i="1"/>
  <c r="X263" i="1" s="1"/>
  <c r="R264" i="1"/>
  <c r="S264" i="1"/>
  <c r="T264" i="1"/>
  <c r="U264" i="1"/>
  <c r="V264" i="1"/>
  <c r="X264" i="1" s="1"/>
  <c r="R265" i="1"/>
  <c r="S265" i="1"/>
  <c r="T265" i="1"/>
  <c r="U265" i="1"/>
  <c r="V265" i="1"/>
  <c r="X265" i="1" s="1"/>
  <c r="R266" i="1"/>
  <c r="S266" i="1"/>
  <c r="T266" i="1"/>
  <c r="U266" i="1"/>
  <c r="V266" i="1"/>
  <c r="R267" i="1"/>
  <c r="S267" i="1"/>
  <c r="T267" i="1"/>
  <c r="U267" i="1"/>
  <c r="V267" i="1"/>
  <c r="R268" i="1"/>
  <c r="S268" i="1"/>
  <c r="T268" i="1"/>
  <c r="U268" i="1"/>
  <c r="V268" i="1"/>
  <c r="R269" i="1"/>
  <c r="S269" i="1"/>
  <c r="T269" i="1"/>
  <c r="U269" i="1"/>
  <c r="V269" i="1"/>
  <c r="R270" i="1"/>
  <c r="S270" i="1"/>
  <c r="T270" i="1"/>
  <c r="U270" i="1"/>
  <c r="V270" i="1"/>
  <c r="AB270" i="1" s="1"/>
  <c r="R271" i="1"/>
  <c r="S271" i="1"/>
  <c r="T271" i="1"/>
  <c r="U271" i="1"/>
  <c r="V271" i="1"/>
  <c r="AB271" i="1" s="1"/>
  <c r="Q244" i="1"/>
  <c r="I186" i="1"/>
  <c r="S186" i="1" s="1"/>
  <c r="C187" i="1"/>
  <c r="K186" i="1"/>
  <c r="T186" i="1" s="1"/>
  <c r="G186" i="1"/>
  <c r="C186" i="1"/>
  <c r="C185" i="1"/>
  <c r="X185" i="1" s="1"/>
  <c r="K184" i="1"/>
  <c r="T184" i="1" s="1"/>
  <c r="I184" i="1"/>
  <c r="S184" i="1" s="1"/>
  <c r="G184" i="1"/>
  <c r="R184" i="1" s="1"/>
  <c r="C184" i="1"/>
  <c r="K182" i="1"/>
  <c r="T182" i="1" s="1"/>
  <c r="C183" i="1"/>
  <c r="I182" i="1"/>
  <c r="S182" i="1" s="1"/>
  <c r="G182" i="1"/>
  <c r="R182" i="1" s="1"/>
  <c r="C182" i="1"/>
  <c r="C181" i="1"/>
  <c r="X181" i="1" s="1"/>
  <c r="I180" i="1"/>
  <c r="S180" i="1" s="1"/>
  <c r="G180" i="1"/>
  <c r="R180" i="1" s="1"/>
  <c r="C180" i="1"/>
  <c r="C179" i="1"/>
  <c r="C178" i="1"/>
  <c r="K178" i="1"/>
  <c r="T178" i="1" s="1"/>
  <c r="I178" i="1"/>
  <c r="S178" i="1" s="1"/>
  <c r="G178" i="1"/>
  <c r="R178" i="1" s="1"/>
  <c r="C177" i="1"/>
  <c r="G176" i="1"/>
  <c r="R176" i="1" s="1"/>
  <c r="K176" i="1"/>
  <c r="T176" i="1" s="1"/>
  <c r="I176" i="1"/>
  <c r="S176" i="1" s="1"/>
  <c r="C176" i="1"/>
  <c r="C175" i="1"/>
  <c r="K174" i="1"/>
  <c r="T174" i="1" s="1"/>
  <c r="G174" i="1"/>
  <c r="R174" i="1" s="1"/>
  <c r="I174" i="1"/>
  <c r="S174" i="1" s="1"/>
  <c r="C174" i="1"/>
  <c r="I173" i="1"/>
  <c r="S173" i="1" s="1"/>
  <c r="G173" i="1"/>
  <c r="R173" i="1" s="1"/>
  <c r="C173" i="1"/>
  <c r="C172" i="1"/>
  <c r="C171" i="1"/>
  <c r="X171" i="1" s="1"/>
  <c r="C170" i="1"/>
  <c r="G169" i="1"/>
  <c r="R169" i="1" s="1"/>
  <c r="C169" i="1"/>
  <c r="G168" i="1"/>
  <c r="C167" i="1"/>
  <c r="X167" i="1" s="1"/>
  <c r="C166" i="1"/>
  <c r="C165" i="1"/>
  <c r="C164" i="1"/>
  <c r="G163" i="1"/>
  <c r="R163" i="1" s="1"/>
  <c r="C163" i="1"/>
  <c r="C162" i="1"/>
  <c r="K161" i="1"/>
  <c r="T161" i="1" s="1"/>
  <c r="I161" i="1"/>
  <c r="S161" i="1" s="1"/>
  <c r="G161" i="1"/>
  <c r="C161" i="1"/>
  <c r="K160" i="1"/>
  <c r="T160" i="1" s="1"/>
  <c r="I160" i="1"/>
  <c r="S160" i="1" s="1"/>
  <c r="G160" i="1"/>
  <c r="C160" i="1"/>
  <c r="G159" i="1"/>
  <c r="R159" i="1" s="1"/>
  <c r="K159" i="1"/>
  <c r="T159" i="1" s="1"/>
  <c r="I159" i="1"/>
  <c r="S159" i="1" s="1"/>
  <c r="C159" i="1"/>
  <c r="C158" i="1"/>
  <c r="G157" i="1"/>
  <c r="R157" i="1" s="1"/>
  <c r="C157" i="1"/>
  <c r="C156" i="1"/>
  <c r="K155" i="1"/>
  <c r="T155" i="1" s="1"/>
  <c r="I155" i="1"/>
  <c r="S155" i="1" s="1"/>
  <c r="G155" i="1"/>
  <c r="C155" i="1"/>
  <c r="C154" i="1"/>
  <c r="C153" i="1"/>
  <c r="G152" i="1"/>
  <c r="C152" i="1"/>
  <c r="C151" i="1"/>
  <c r="G150" i="1"/>
  <c r="R150" i="1" s="1"/>
  <c r="C150" i="1"/>
  <c r="C149" i="1"/>
  <c r="C148" i="1"/>
  <c r="G147" i="1"/>
  <c r="R147" i="1" s="1"/>
  <c r="C147" i="1"/>
  <c r="C146" i="1"/>
  <c r="G145" i="1"/>
  <c r="C145" i="1"/>
  <c r="C144" i="1"/>
  <c r="I144" i="1"/>
  <c r="S144" i="1" s="1"/>
  <c r="G144" i="1"/>
  <c r="C143" i="1"/>
  <c r="I143" i="1"/>
  <c r="S143" i="1" s="1"/>
  <c r="G143" i="1"/>
  <c r="K142" i="1"/>
  <c r="T142" i="1" s="1"/>
  <c r="I142" i="1"/>
  <c r="S142" i="1" s="1"/>
  <c r="G142" i="1"/>
  <c r="R142" i="1" s="1"/>
  <c r="C142" i="1"/>
  <c r="G141" i="1"/>
  <c r="C141" i="1"/>
  <c r="K140" i="1"/>
  <c r="T140" i="1" s="1"/>
  <c r="I140" i="1"/>
  <c r="S140" i="1" s="1"/>
  <c r="G140" i="1"/>
  <c r="C140" i="1"/>
  <c r="C139" i="1"/>
  <c r="I139" i="1"/>
  <c r="S139" i="1" s="1"/>
  <c r="G139" i="1"/>
  <c r="K138" i="1"/>
  <c r="T138" i="1" s="1"/>
  <c r="I138" i="1"/>
  <c r="S138" i="1" s="1"/>
  <c r="G138" i="1"/>
  <c r="C138" i="1"/>
  <c r="C137" i="1"/>
  <c r="C136" i="1"/>
  <c r="X136" i="1" s="1"/>
  <c r="C135" i="1"/>
  <c r="G134" i="1"/>
  <c r="R134" i="1" s="1"/>
  <c r="C134" i="1"/>
  <c r="C133" i="1"/>
  <c r="C132" i="1"/>
  <c r="G131" i="1"/>
  <c r="C131" i="1"/>
  <c r="G130" i="1"/>
  <c r="R130" i="1" s="1"/>
  <c r="C130" i="1"/>
  <c r="C129" i="1"/>
  <c r="C128" i="1"/>
  <c r="C127" i="1"/>
  <c r="G127" i="1"/>
  <c r="G126" i="1"/>
  <c r="R126" i="1" s="1"/>
  <c r="C126" i="1"/>
  <c r="C125" i="1"/>
  <c r="G124" i="1"/>
  <c r="C124" i="1"/>
  <c r="C123" i="1"/>
  <c r="C122" i="1"/>
  <c r="C121" i="1"/>
  <c r="G120" i="1"/>
  <c r="C120" i="1"/>
  <c r="G117" i="1"/>
  <c r="G119" i="1"/>
  <c r="C119" i="1"/>
  <c r="C118" i="1"/>
  <c r="C117" i="1"/>
  <c r="C116" i="1"/>
  <c r="G116" i="1"/>
  <c r="C115" i="1"/>
  <c r="G114" i="1"/>
  <c r="R114" i="1" s="1"/>
  <c r="C114" i="1"/>
  <c r="X118" i="1" l="1"/>
  <c r="X128" i="1"/>
  <c r="X153" i="1"/>
  <c r="X183" i="1"/>
  <c r="X177" i="1"/>
  <c r="X122" i="1"/>
  <c r="X137" i="1"/>
  <c r="X121" i="1"/>
  <c r="X146" i="1"/>
  <c r="X156" i="1"/>
  <c r="X162" i="1"/>
  <c r="X115" i="1"/>
  <c r="X123" i="1"/>
  <c r="X132" i="1"/>
  <c r="X149" i="1"/>
  <c r="X165" i="1"/>
  <c r="X151" i="1"/>
  <c r="X187" i="1"/>
  <c r="X135" i="1"/>
  <c r="X125" i="1"/>
  <c r="X133" i="1"/>
  <c r="X166" i="1"/>
  <c r="X172" i="1"/>
  <c r="X175" i="1"/>
  <c r="X129" i="1"/>
  <c r="X148" i="1"/>
  <c r="X154" i="1"/>
  <c r="X158" i="1"/>
  <c r="X164" i="1"/>
  <c r="X170" i="1"/>
  <c r="X179" i="1"/>
  <c r="V186" i="1"/>
  <c r="X186" i="1" s="1"/>
  <c r="R186" i="1"/>
  <c r="W117" i="1"/>
  <c r="W139" i="1"/>
  <c r="W144" i="1"/>
  <c r="W147" i="1"/>
  <c r="W157" i="1"/>
  <c r="W163" i="1"/>
  <c r="W166" i="1"/>
  <c r="W172" i="1"/>
  <c r="W174" i="1"/>
  <c r="W175" i="1"/>
  <c r="W185" i="1"/>
  <c r="W118" i="1"/>
  <c r="W123" i="1"/>
  <c r="W128" i="1"/>
  <c r="W140" i="1"/>
  <c r="W141" i="1"/>
  <c r="W153" i="1"/>
  <c r="W173" i="1"/>
  <c r="W176" i="1"/>
  <c r="W178" i="1"/>
  <c r="W119" i="1"/>
  <c r="W124" i="1"/>
  <c r="W129" i="1"/>
  <c r="W138" i="1"/>
  <c r="W148" i="1"/>
  <c r="W151" i="1"/>
  <c r="W154" i="1"/>
  <c r="W158" i="1"/>
  <c r="W164" i="1"/>
  <c r="W168" i="1"/>
  <c r="W170" i="1"/>
  <c r="W179" i="1"/>
  <c r="W181" i="1"/>
  <c r="W183" i="1"/>
  <c r="V150" i="1"/>
  <c r="X150" i="1" s="1"/>
  <c r="W122" i="1"/>
  <c r="W125" i="1"/>
  <c r="W127" i="1"/>
  <c r="W133" i="1"/>
  <c r="W136" i="1"/>
  <c r="W150" i="1"/>
  <c r="W169" i="1"/>
  <c r="W184" i="1"/>
  <c r="W187" i="1"/>
  <c r="W115" i="1"/>
  <c r="W120" i="1"/>
  <c r="W126" i="1"/>
  <c r="W131" i="1"/>
  <c r="W134" i="1"/>
  <c r="W137" i="1"/>
  <c r="W143" i="1"/>
  <c r="W145" i="1"/>
  <c r="W167" i="1"/>
  <c r="W177" i="1"/>
  <c r="W186" i="1"/>
  <c r="W114" i="1"/>
  <c r="W116" i="1"/>
  <c r="W121" i="1"/>
  <c r="W130" i="1"/>
  <c r="W132" i="1"/>
  <c r="W135" i="1"/>
  <c r="V138" i="1"/>
  <c r="X138" i="1" s="1"/>
  <c r="W142" i="1"/>
  <c r="W146" i="1"/>
  <c r="W149" i="1"/>
  <c r="W152" i="1"/>
  <c r="W155" i="1"/>
  <c r="W156" i="1"/>
  <c r="W159" i="1"/>
  <c r="W160" i="1"/>
  <c r="W161" i="1"/>
  <c r="W162" i="1"/>
  <c r="W165" i="1"/>
  <c r="W171" i="1"/>
  <c r="W180" i="1"/>
  <c r="W182" i="1"/>
  <c r="R119" i="1"/>
  <c r="V119" i="1"/>
  <c r="R143" i="1"/>
  <c r="V143" i="1"/>
  <c r="X143" i="1" s="1"/>
  <c r="R117" i="1"/>
  <c r="V117" i="1"/>
  <c r="R152" i="1"/>
  <c r="V152" i="1"/>
  <c r="R155" i="1"/>
  <c r="V155" i="1"/>
  <c r="R160" i="1"/>
  <c r="V160" i="1"/>
  <c r="X160" i="1" s="1"/>
  <c r="R161" i="1"/>
  <c r="V161" i="1"/>
  <c r="V182" i="1"/>
  <c r="V142" i="1"/>
  <c r="X142" i="1" s="1"/>
  <c r="R138" i="1"/>
  <c r="V134" i="1"/>
  <c r="V126" i="1"/>
  <c r="X126" i="1" s="1"/>
  <c r="R124" i="1"/>
  <c r="V124" i="1"/>
  <c r="X124" i="1" s="1"/>
  <c r="R127" i="1"/>
  <c r="V127" i="1"/>
  <c r="R168" i="1"/>
  <c r="V168" i="1"/>
  <c r="V174" i="1"/>
  <c r="V130" i="1"/>
  <c r="X130" i="1" s="1"/>
  <c r="V114" i="1"/>
  <c r="R116" i="1"/>
  <c r="V116" i="1"/>
  <c r="R120" i="1"/>
  <c r="V120" i="1"/>
  <c r="X120" i="1" s="1"/>
  <c r="R131" i="1"/>
  <c r="V131" i="1"/>
  <c r="R139" i="1"/>
  <c r="V139" i="1"/>
  <c r="X139" i="1" s="1"/>
  <c r="R140" i="1"/>
  <c r="V140" i="1"/>
  <c r="R141" i="1"/>
  <c r="V141" i="1"/>
  <c r="X141" i="1" s="1"/>
  <c r="R144" i="1"/>
  <c r="V144" i="1"/>
  <c r="R145" i="1"/>
  <c r="V145" i="1"/>
  <c r="V178" i="1"/>
  <c r="V173" i="1"/>
  <c r="V169" i="1"/>
  <c r="V157" i="1"/>
  <c r="V184" i="1"/>
  <c r="X184" i="1" s="1"/>
  <c r="V180" i="1"/>
  <c r="V176" i="1"/>
  <c r="V163" i="1"/>
  <c r="X163" i="1" s="1"/>
  <c r="V159" i="1"/>
  <c r="V147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G112" i="1"/>
  <c r="C113" i="1"/>
  <c r="X113" i="1" s="1"/>
  <c r="C112" i="1"/>
  <c r="C111" i="1"/>
  <c r="X111" i="1" s="1"/>
  <c r="C110" i="1"/>
  <c r="X110" i="1" s="1"/>
  <c r="C109" i="1"/>
  <c r="X109" i="1" s="1"/>
  <c r="G108" i="1"/>
  <c r="C108" i="1"/>
  <c r="I107" i="1"/>
  <c r="S107" i="1" s="1"/>
  <c r="G107" i="1"/>
  <c r="C107" i="1"/>
  <c r="C106" i="1"/>
  <c r="X106" i="1" s="1"/>
  <c r="C105" i="1"/>
  <c r="X105" i="1" s="1"/>
  <c r="G104" i="1"/>
  <c r="C104" i="1"/>
  <c r="C103" i="1"/>
  <c r="X103" i="1" s="1"/>
  <c r="C102" i="1"/>
  <c r="C101" i="1"/>
  <c r="X101" i="1" s="1"/>
  <c r="G100" i="1"/>
  <c r="C100" i="1"/>
  <c r="X145" i="1" l="1"/>
  <c r="X147" i="1"/>
  <c r="X180" i="1"/>
  <c r="X173" i="1"/>
  <c r="X144" i="1"/>
  <c r="X140" i="1"/>
  <c r="X131" i="1"/>
  <c r="X116" i="1"/>
  <c r="X174" i="1"/>
  <c r="X134" i="1"/>
  <c r="X161" i="1"/>
  <c r="X155" i="1"/>
  <c r="X117" i="1"/>
  <c r="X119" i="1"/>
  <c r="X159" i="1"/>
  <c r="X178" i="1"/>
  <c r="X168" i="1"/>
  <c r="X157" i="1"/>
  <c r="X114" i="1"/>
  <c r="X152" i="1"/>
  <c r="X176" i="1"/>
  <c r="X169" i="1"/>
  <c r="X127" i="1"/>
  <c r="X182" i="1"/>
  <c r="W100" i="1"/>
  <c r="W105" i="1"/>
  <c r="W110" i="1"/>
  <c r="W103" i="1"/>
  <c r="W108" i="1"/>
  <c r="W101" i="1"/>
  <c r="W104" i="1"/>
  <c r="W107" i="1"/>
  <c r="W112" i="1"/>
  <c r="W106" i="1"/>
  <c r="W111" i="1"/>
  <c r="W102" i="1"/>
  <c r="W109" i="1"/>
  <c r="W113" i="1"/>
  <c r="R108" i="1"/>
  <c r="V108" i="1"/>
  <c r="R100" i="1"/>
  <c r="V100" i="1"/>
  <c r="R104" i="1"/>
  <c r="V104" i="1"/>
  <c r="R107" i="1"/>
  <c r="V107" i="1"/>
  <c r="R102" i="1"/>
  <c r="V102" i="1"/>
  <c r="X102" i="1" s="1"/>
  <c r="R112" i="1"/>
  <c r="V112" i="1"/>
  <c r="C99" i="1"/>
  <c r="X99" i="1" s="1"/>
  <c r="G98" i="1"/>
  <c r="C98" i="1"/>
  <c r="C97" i="1"/>
  <c r="G97" i="1"/>
  <c r="G96" i="1"/>
  <c r="C96" i="1"/>
  <c r="C95" i="1"/>
  <c r="X95" i="1" s="1"/>
  <c r="G94" i="1"/>
  <c r="C94" i="1"/>
  <c r="G93" i="1"/>
  <c r="C93" i="1"/>
  <c r="C92" i="1"/>
  <c r="X92" i="1" s="1"/>
  <c r="G91" i="1"/>
  <c r="C91" i="1"/>
  <c r="C90" i="1"/>
  <c r="X90" i="1" s="1"/>
  <c r="G89" i="1"/>
  <c r="C89" i="1"/>
  <c r="G88" i="1"/>
  <c r="C88" i="1"/>
  <c r="C87" i="1"/>
  <c r="X87" i="1" s="1"/>
  <c r="G86" i="1"/>
  <c r="C86" i="1"/>
  <c r="C85" i="1"/>
  <c r="X85" i="1" s="1"/>
  <c r="G84" i="1"/>
  <c r="C84" i="1"/>
  <c r="G83" i="1"/>
  <c r="C83" i="1"/>
  <c r="G81" i="1"/>
  <c r="C81" i="1"/>
  <c r="C82" i="1"/>
  <c r="X82" i="1" s="1"/>
  <c r="X104" i="1" l="1"/>
  <c r="X108" i="1"/>
  <c r="X112" i="1"/>
  <c r="X107" i="1"/>
  <c r="X100" i="1"/>
  <c r="W82" i="1"/>
  <c r="W86" i="1"/>
  <c r="W84" i="1"/>
  <c r="W87" i="1"/>
  <c r="W92" i="1"/>
  <c r="W99" i="1"/>
  <c r="W91" i="1"/>
  <c r="W96" i="1"/>
  <c r="W98" i="1"/>
  <c r="W81" i="1"/>
  <c r="W89" i="1"/>
  <c r="W94" i="1"/>
  <c r="W83" i="1"/>
  <c r="W85" i="1"/>
  <c r="W88" i="1"/>
  <c r="W90" i="1"/>
  <c r="W93" i="1"/>
  <c r="W95" i="1"/>
  <c r="W97" i="1"/>
  <c r="R86" i="1"/>
  <c r="V86" i="1"/>
  <c r="R89" i="1"/>
  <c r="V89" i="1"/>
  <c r="R83" i="1"/>
  <c r="V83" i="1"/>
  <c r="R88" i="1"/>
  <c r="V88" i="1"/>
  <c r="R93" i="1"/>
  <c r="V93" i="1"/>
  <c r="X93" i="1" s="1"/>
  <c r="R91" i="1"/>
  <c r="V91" i="1"/>
  <c r="R96" i="1"/>
  <c r="V96" i="1"/>
  <c r="R98" i="1"/>
  <c r="V98" i="1"/>
  <c r="R84" i="1"/>
  <c r="V84" i="1"/>
  <c r="X84" i="1" s="1"/>
  <c r="R94" i="1"/>
  <c r="V94" i="1"/>
  <c r="X94" i="1" s="1"/>
  <c r="R97" i="1"/>
  <c r="V97" i="1"/>
  <c r="X97" i="1" s="1"/>
  <c r="R81" i="1"/>
  <c r="V81" i="1"/>
  <c r="X81" i="1" s="1"/>
  <c r="C80" i="1"/>
  <c r="X80" i="1" s="1"/>
  <c r="C79" i="1"/>
  <c r="X79" i="1" s="1"/>
  <c r="C78" i="1"/>
  <c r="X78" i="1" s="1"/>
  <c r="C77" i="1"/>
  <c r="X77" i="1" s="1"/>
  <c r="C76" i="1"/>
  <c r="X76" i="1" s="1"/>
  <c r="C75" i="1"/>
  <c r="X75" i="1" s="1"/>
  <c r="G74" i="1"/>
  <c r="C74" i="1"/>
  <c r="C73" i="1"/>
  <c r="X73" i="1" s="1"/>
  <c r="C72" i="1"/>
  <c r="X72" i="1" s="1"/>
  <c r="C71" i="1"/>
  <c r="X71" i="1" s="1"/>
  <c r="C70" i="1"/>
  <c r="X70" i="1" s="1"/>
  <c r="C69" i="1"/>
  <c r="X69" i="1" s="1"/>
  <c r="C68" i="1"/>
  <c r="X68" i="1" s="1"/>
  <c r="G67" i="1"/>
  <c r="C67" i="1"/>
  <c r="C66" i="1"/>
  <c r="X66" i="1" s="1"/>
  <c r="C65" i="1"/>
  <c r="X65" i="1" s="1"/>
  <c r="C64" i="1"/>
  <c r="X64" i="1" s="1"/>
  <c r="C63" i="1"/>
  <c r="X63" i="1" s="1"/>
  <c r="C62" i="1"/>
  <c r="X62" i="1" s="1"/>
  <c r="C61" i="1"/>
  <c r="X61" i="1" s="1"/>
  <c r="G60" i="1"/>
  <c r="C60" i="1"/>
  <c r="C59" i="1"/>
  <c r="X59" i="1" s="1"/>
  <c r="G58" i="1"/>
  <c r="C58" i="1"/>
  <c r="C57" i="1"/>
  <c r="X57" i="1" s="1"/>
  <c r="C56" i="1"/>
  <c r="X56" i="1" s="1"/>
  <c r="C55" i="1"/>
  <c r="X55" i="1" s="1"/>
  <c r="C54" i="1"/>
  <c r="X54" i="1" s="1"/>
  <c r="C53" i="1"/>
  <c r="X53" i="1" s="1"/>
  <c r="G52" i="1"/>
  <c r="C52" i="1"/>
  <c r="C51" i="1"/>
  <c r="G51" i="1"/>
  <c r="G50" i="1"/>
  <c r="C50" i="1"/>
  <c r="C49" i="1"/>
  <c r="X49" i="1" s="1"/>
  <c r="G48" i="1"/>
  <c r="C48" i="1"/>
  <c r="G47" i="1"/>
  <c r="C47" i="1"/>
  <c r="C46" i="1"/>
  <c r="X46" i="1" s="1"/>
  <c r="C45" i="1"/>
  <c r="X45" i="1" s="1"/>
  <c r="C44" i="1"/>
  <c r="X44" i="1" s="1"/>
  <c r="G43" i="1"/>
  <c r="C43" i="1"/>
  <c r="C42" i="1"/>
  <c r="X42" i="1" s="1"/>
  <c r="G41" i="1"/>
  <c r="C41" i="1"/>
  <c r="G40" i="1"/>
  <c r="C40" i="1"/>
  <c r="K7" i="1"/>
  <c r="T7" i="1" s="1"/>
  <c r="C39" i="1"/>
  <c r="X39" i="1" s="1"/>
  <c r="G38" i="1"/>
  <c r="C38" i="1"/>
  <c r="G37" i="1"/>
  <c r="G36" i="1"/>
  <c r="C37" i="1"/>
  <c r="I36" i="1"/>
  <c r="S36" i="1" s="1"/>
  <c r="G35" i="1"/>
  <c r="G34" i="1"/>
  <c r="G33" i="1"/>
  <c r="C33" i="1"/>
  <c r="G32" i="1"/>
  <c r="C32" i="1"/>
  <c r="C31" i="1"/>
  <c r="X31" i="1" s="1"/>
  <c r="C30" i="1"/>
  <c r="X30" i="1" s="1"/>
  <c r="G29" i="1"/>
  <c r="C28" i="1"/>
  <c r="X28" i="1" s="1"/>
  <c r="C27" i="1"/>
  <c r="X27" i="1" s="1"/>
  <c r="C26" i="1"/>
  <c r="X26" i="1" s="1"/>
  <c r="C25" i="1"/>
  <c r="X25" i="1" s="1"/>
  <c r="C24" i="1"/>
  <c r="X24" i="1" s="1"/>
  <c r="C23" i="1"/>
  <c r="X23" i="1" s="1"/>
  <c r="C22" i="1"/>
  <c r="X22" i="1" s="1"/>
  <c r="C21" i="1"/>
  <c r="X21" i="1" s="1"/>
  <c r="C20" i="1"/>
  <c r="X20" i="1" s="1"/>
  <c r="X96" i="1" l="1"/>
  <c r="X83" i="1"/>
  <c r="X86" i="1"/>
  <c r="X98" i="1"/>
  <c r="X91" i="1"/>
  <c r="X88" i="1"/>
  <c r="X89" i="1"/>
  <c r="W27" i="1"/>
  <c r="W46" i="1"/>
  <c r="W57" i="1"/>
  <c r="W63" i="1"/>
  <c r="W70" i="1"/>
  <c r="W77" i="1"/>
  <c r="W24" i="1"/>
  <c r="W32" i="1"/>
  <c r="W41" i="1"/>
  <c r="W49" i="1"/>
  <c r="W54" i="1"/>
  <c r="W25" i="1"/>
  <c r="W44" i="1"/>
  <c r="W50" i="1"/>
  <c r="W55" i="1"/>
  <c r="W65" i="1"/>
  <c r="W68" i="1"/>
  <c r="W75" i="1"/>
  <c r="W79" i="1"/>
  <c r="W22" i="1"/>
  <c r="W26" i="1"/>
  <c r="W30" i="1"/>
  <c r="W33" i="1"/>
  <c r="W38" i="1"/>
  <c r="W40" i="1"/>
  <c r="W42" i="1"/>
  <c r="W45" i="1"/>
  <c r="W48" i="1"/>
  <c r="W56" i="1"/>
  <c r="W59" i="1"/>
  <c r="W62" i="1"/>
  <c r="W66" i="1"/>
  <c r="W69" i="1"/>
  <c r="W73" i="1"/>
  <c r="W76" i="1"/>
  <c r="W80" i="1"/>
  <c r="W23" i="1"/>
  <c r="W31" i="1"/>
  <c r="W37" i="1"/>
  <c r="W43" i="1"/>
  <c r="W53" i="1"/>
  <c r="W60" i="1"/>
  <c r="W67" i="1"/>
  <c r="W74" i="1"/>
  <c r="W20" i="1"/>
  <c r="W28" i="1"/>
  <c r="W39" i="1"/>
  <c r="W47" i="1"/>
  <c r="W51" i="1"/>
  <c r="W58" i="1"/>
  <c r="W64" i="1"/>
  <c r="W71" i="1"/>
  <c r="W78" i="1"/>
  <c r="W21" i="1"/>
  <c r="W52" i="1"/>
  <c r="W61" i="1"/>
  <c r="W72" i="1"/>
  <c r="V58" i="1"/>
  <c r="R58" i="1"/>
  <c r="R50" i="1"/>
  <c r="V50" i="1"/>
  <c r="X50" i="1" s="1"/>
  <c r="R52" i="1"/>
  <c r="V52" i="1"/>
  <c r="R48" i="1"/>
  <c r="V48" i="1"/>
  <c r="X48" i="1" s="1"/>
  <c r="R51" i="1"/>
  <c r="V51" i="1"/>
  <c r="R34" i="1"/>
  <c r="V34" i="1"/>
  <c r="R36" i="1"/>
  <c r="V36" i="1"/>
  <c r="R43" i="1"/>
  <c r="V43" i="1"/>
  <c r="X43" i="1" s="1"/>
  <c r="R60" i="1"/>
  <c r="V60" i="1"/>
  <c r="R67" i="1"/>
  <c r="V67" i="1"/>
  <c r="R74" i="1"/>
  <c r="V74" i="1"/>
  <c r="R33" i="1"/>
  <c r="V33" i="1"/>
  <c r="R38" i="1"/>
  <c r="V38" i="1"/>
  <c r="R40" i="1"/>
  <c r="V40" i="1"/>
  <c r="R29" i="1"/>
  <c r="V29" i="1"/>
  <c r="R32" i="1"/>
  <c r="V32" i="1"/>
  <c r="X32" i="1" s="1"/>
  <c r="R35" i="1"/>
  <c r="V35" i="1"/>
  <c r="R37" i="1"/>
  <c r="V37" i="1"/>
  <c r="R41" i="1"/>
  <c r="V41" i="1"/>
  <c r="R47" i="1"/>
  <c r="V47" i="1"/>
  <c r="X47" i="1" s="1"/>
  <c r="G246" i="1"/>
  <c r="C246" i="1"/>
  <c r="B246" i="1"/>
  <c r="A246" i="1"/>
  <c r="G247" i="1"/>
  <c r="C247" i="1"/>
  <c r="B247" i="1"/>
  <c r="A247" i="1"/>
  <c r="G245" i="1"/>
  <c r="B245" i="1"/>
  <c r="A245" i="1"/>
  <c r="C245" i="1"/>
  <c r="X37" i="1" l="1"/>
  <c r="X40" i="1"/>
  <c r="X34" i="1"/>
  <c r="X41" i="1"/>
  <c r="X35" i="1"/>
  <c r="X29" i="1"/>
  <c r="X38" i="1"/>
  <c r="X74" i="1"/>
  <c r="X60" i="1"/>
  <c r="X36" i="1"/>
  <c r="X51" i="1"/>
  <c r="X52" i="1"/>
  <c r="X58" i="1"/>
  <c r="X33" i="1"/>
  <c r="X67" i="1"/>
  <c r="W245" i="1"/>
  <c r="W247" i="1"/>
  <c r="W246" i="1"/>
  <c r="R245" i="1"/>
  <c r="V245" i="1"/>
  <c r="X245" i="1" s="1"/>
  <c r="AB245" i="1" s="1"/>
  <c r="R247" i="1"/>
  <c r="V247" i="1"/>
  <c r="X247" i="1" s="1"/>
  <c r="R246" i="1"/>
  <c r="V246" i="1"/>
  <c r="X246" i="1" s="1"/>
  <c r="AB246" i="1" s="1"/>
  <c r="N258" i="1"/>
  <c r="M258" i="1"/>
  <c r="B258" i="1"/>
  <c r="A258" i="1"/>
  <c r="B257" i="1"/>
  <c r="A257" i="1"/>
  <c r="Y257" i="1" s="1"/>
  <c r="Q258" i="1"/>
  <c r="I258" i="1"/>
  <c r="S258" i="1" s="1"/>
  <c r="G258" i="1"/>
  <c r="C258" i="1"/>
  <c r="N244" i="1"/>
  <c r="M244" i="1"/>
  <c r="B244" i="1"/>
  <c r="A244" i="1"/>
  <c r="B243" i="1"/>
  <c r="A243" i="1"/>
  <c r="N224" i="1"/>
  <c r="M227" i="1"/>
  <c r="M224" i="1"/>
  <c r="B224" i="1"/>
  <c r="B225" i="1"/>
  <c r="B226" i="1"/>
  <c r="B227" i="1"/>
  <c r="A224" i="1"/>
  <c r="A225" i="1"/>
  <c r="A226" i="1"/>
  <c r="A227" i="1"/>
  <c r="B223" i="1"/>
  <c r="Z223" i="1" s="1"/>
  <c r="A223" i="1"/>
  <c r="N232" i="1"/>
  <c r="M232" i="1"/>
  <c r="B232" i="1"/>
  <c r="A232" i="1"/>
  <c r="B231" i="1"/>
  <c r="A231" i="1"/>
  <c r="N237" i="1"/>
  <c r="M237" i="1"/>
  <c r="B236" i="1"/>
  <c r="Y236" i="1"/>
  <c r="B253" i="1"/>
  <c r="A253" i="1"/>
  <c r="N253" i="1"/>
  <c r="M253" i="1"/>
  <c r="B252" i="1"/>
  <c r="Z252" i="1" s="1"/>
  <c r="A252" i="1"/>
  <c r="Y252" i="1" s="1"/>
  <c r="Q253" i="1"/>
  <c r="I253" i="1"/>
  <c r="S253" i="1" s="1"/>
  <c r="G253" i="1"/>
  <c r="C253" i="1"/>
  <c r="Q245" i="1"/>
  <c r="Q246" i="1" s="1"/>
  <c r="Q247" i="1" s="1"/>
  <c r="Q248" i="1" s="1"/>
  <c r="I244" i="1"/>
  <c r="S244" i="1" s="1"/>
  <c r="G244" i="1"/>
  <c r="C244" i="1"/>
  <c r="Q237" i="1"/>
  <c r="I237" i="1"/>
  <c r="S237" i="1" s="1"/>
  <c r="G237" i="1"/>
  <c r="C237" i="1"/>
  <c r="Q232" i="1"/>
  <c r="I232" i="1"/>
  <c r="S232" i="1" s="1"/>
  <c r="G232" i="1"/>
  <c r="C232" i="1"/>
  <c r="C226" i="1"/>
  <c r="X226" i="1" s="1"/>
  <c r="G227" i="1"/>
  <c r="C227" i="1"/>
  <c r="C225" i="1"/>
  <c r="X225" i="1" s="1"/>
  <c r="Q224" i="1"/>
  <c r="Q225" i="1" s="1"/>
  <c r="I224" i="1"/>
  <c r="S224" i="1" s="1"/>
  <c r="G224" i="1"/>
  <c r="C224" i="1"/>
  <c r="Y223" i="1"/>
  <c r="Z248" i="1" l="1"/>
  <c r="AB248" i="1"/>
  <c r="Y248" i="1"/>
  <c r="AA248" i="1" s="1"/>
  <c r="Z243" i="1"/>
  <c r="Z236" i="1"/>
  <c r="AB225" i="1"/>
  <c r="Z257" i="1"/>
  <c r="AB247" i="1"/>
  <c r="Z231" i="1"/>
  <c r="Z247" i="1"/>
  <c r="W224" i="1"/>
  <c r="W225" i="1"/>
  <c r="Z225" i="1"/>
  <c r="W232" i="1"/>
  <c r="W237" i="1"/>
  <c r="W244" i="1"/>
  <c r="W253" i="1"/>
  <c r="Y245" i="1"/>
  <c r="AA245" i="1" s="1"/>
  <c r="W227" i="1"/>
  <c r="W226" i="1"/>
  <c r="W258" i="1"/>
  <c r="Z246" i="1"/>
  <c r="Z245" i="1"/>
  <c r="Y246" i="1"/>
  <c r="AA246" i="1" s="1"/>
  <c r="Y225" i="1"/>
  <c r="AA225" i="1" s="1"/>
  <c r="R258" i="1"/>
  <c r="V258" i="1"/>
  <c r="X258" i="1" s="1"/>
  <c r="AB258" i="1" s="1"/>
  <c r="R227" i="1"/>
  <c r="V227" i="1"/>
  <c r="X227" i="1" s="1"/>
  <c r="R224" i="1"/>
  <c r="V224" i="1"/>
  <c r="X224" i="1" s="1"/>
  <c r="AB224" i="1" s="1"/>
  <c r="R232" i="1"/>
  <c r="V232" i="1"/>
  <c r="X232" i="1" s="1"/>
  <c r="AB232" i="1" s="1"/>
  <c r="R237" i="1"/>
  <c r="V237" i="1"/>
  <c r="X237" i="1" s="1"/>
  <c r="AB237" i="1" s="1"/>
  <c r="R244" i="1"/>
  <c r="V244" i="1"/>
  <c r="X244" i="1" s="1"/>
  <c r="AB244" i="1" s="1"/>
  <c r="V253" i="1"/>
  <c r="X253" i="1" s="1"/>
  <c r="AB253" i="1" s="1"/>
  <c r="R253" i="1"/>
  <c r="Y247" i="1"/>
  <c r="AA247" i="1" s="1"/>
  <c r="Y231" i="1"/>
  <c r="Y253" i="1" l="1"/>
  <c r="AA253" i="1" s="1"/>
  <c r="Z258" i="1"/>
  <c r="Y237" i="1"/>
  <c r="AA237" i="1" s="1"/>
  <c r="Z253" i="1"/>
  <c r="Z237" i="1"/>
  <c r="Z244" i="1"/>
  <c r="Z232" i="1"/>
  <c r="Z224" i="1"/>
  <c r="Y244" i="1"/>
  <c r="AA244" i="1" s="1"/>
  <c r="Y232" i="1"/>
  <c r="AA232" i="1" s="1"/>
  <c r="Y224" i="1"/>
  <c r="AA224" i="1" s="1"/>
  <c r="Y258" i="1"/>
  <c r="AA258" i="1" s="1"/>
  <c r="I11" i="1"/>
  <c r="S11" i="1" s="1"/>
  <c r="A2" i="4" l="1"/>
  <c r="A3" i="4"/>
  <c r="A18" i="4"/>
  <c r="A19" i="4"/>
  <c r="A23" i="4"/>
  <c r="A24" i="4"/>
  <c r="A1" i="4"/>
  <c r="C219" i="1" l="1"/>
  <c r="X219" i="1" s="1"/>
  <c r="AB219" i="1" s="1"/>
  <c r="Q219" i="1"/>
  <c r="Y218" i="1"/>
  <c r="A25" i="4" s="1"/>
  <c r="C215" i="1"/>
  <c r="X215" i="1" s="1"/>
  <c r="C214" i="1"/>
  <c r="X214" i="1" s="1"/>
  <c r="AB214" i="1" s="1"/>
  <c r="Q214" i="1"/>
  <c r="Y213" i="1"/>
  <c r="A20" i="4" s="1"/>
  <c r="AA5" i="1"/>
  <c r="C19" i="1"/>
  <c r="X19" i="1" s="1"/>
  <c r="C18" i="1"/>
  <c r="X18" i="1" s="1"/>
  <c r="C17" i="1"/>
  <c r="X17" i="1" s="1"/>
  <c r="G16" i="1"/>
  <c r="C16" i="1"/>
  <c r="G15" i="1"/>
  <c r="G11" i="1"/>
  <c r="C15" i="1"/>
  <c r="C14" i="1"/>
  <c r="C13" i="1"/>
  <c r="G14" i="1"/>
  <c r="I13" i="1"/>
  <c r="S13" i="1" s="1"/>
  <c r="G13" i="1"/>
  <c r="C12" i="1"/>
  <c r="X12" i="1" s="1"/>
  <c r="C11" i="1"/>
  <c r="C10" i="1"/>
  <c r="X10" i="1" s="1"/>
  <c r="C9" i="1"/>
  <c r="X9" i="1" s="1"/>
  <c r="Q7" i="1"/>
  <c r="Q8" i="1" s="1"/>
  <c r="C8" i="1"/>
  <c r="X8" i="1" s="1"/>
  <c r="C7" i="1"/>
  <c r="U7" i="1"/>
  <c r="Y6" i="1"/>
  <c r="A4" i="4" s="1"/>
  <c r="I7" i="1"/>
  <c r="S7" i="1" s="1"/>
  <c r="G7" i="1"/>
  <c r="R7" i="1" s="1"/>
  <c r="Q9" i="1" l="1"/>
  <c r="AB9" i="1" s="1"/>
  <c r="AB8" i="1"/>
  <c r="W8" i="1"/>
  <c r="Z8" i="1" s="1"/>
  <c r="W17" i="1"/>
  <c r="W12" i="1"/>
  <c r="W13" i="1"/>
  <c r="W18" i="1"/>
  <c r="W9" i="1"/>
  <c r="W14" i="1"/>
  <c r="W16" i="1"/>
  <c r="W19" i="1"/>
  <c r="W214" i="1"/>
  <c r="Z214" i="1" s="1"/>
  <c r="W219" i="1"/>
  <c r="Z219" i="1" s="1"/>
  <c r="W11" i="1"/>
  <c r="W7" i="1"/>
  <c r="W10" i="1"/>
  <c r="W15" i="1"/>
  <c r="W215" i="1"/>
  <c r="R16" i="1"/>
  <c r="V16" i="1"/>
  <c r="X16" i="1" s="1"/>
  <c r="R14" i="1"/>
  <c r="V14" i="1"/>
  <c r="X14" i="1" s="1"/>
  <c r="R11" i="1"/>
  <c r="V11" i="1"/>
  <c r="X11" i="1" s="1"/>
  <c r="R13" i="1"/>
  <c r="V13" i="1"/>
  <c r="X13" i="1" s="1"/>
  <c r="Y8" i="1"/>
  <c r="AA8" i="1" s="1"/>
  <c r="R15" i="1"/>
  <c r="V15" i="1"/>
  <c r="X15" i="1" s="1"/>
  <c r="Y219" i="1"/>
  <c r="AA219" i="1" s="1"/>
  <c r="V7" i="1"/>
  <c r="X7" i="1" s="1"/>
  <c r="Q226" i="1"/>
  <c r="Y214" i="1"/>
  <c r="AA214" i="1" s="1"/>
  <c r="Q215" i="1"/>
  <c r="Z215" i="1" l="1"/>
  <c r="Y9" i="1"/>
  <c r="AA9" i="1" s="1"/>
  <c r="Z9" i="1"/>
  <c r="Q10" i="1"/>
  <c r="Q227" i="1"/>
  <c r="AB226" i="1"/>
  <c r="Y226" i="1"/>
  <c r="AA226" i="1" s="1"/>
  <c r="Z226" i="1"/>
  <c r="AB215" i="1"/>
  <c r="AB7" i="1"/>
  <c r="Z7" i="1"/>
  <c r="Y7" i="1"/>
  <c r="AA7" i="1" s="1"/>
  <c r="A21" i="4"/>
  <c r="Y215" i="1"/>
  <c r="AA215" i="1" s="1"/>
  <c r="Q11" i="1" l="1"/>
  <c r="Z10" i="1"/>
  <c r="AB10" i="1"/>
  <c r="Y10" i="1"/>
  <c r="AA10" i="1" s="1"/>
  <c r="Y227" i="1"/>
  <c r="AA227" i="1" s="1"/>
  <c r="AB227" i="1"/>
  <c r="Z227" i="1"/>
  <c r="A6" i="4"/>
  <c r="A5" i="4"/>
  <c r="A22" i="4"/>
  <c r="Q12" i="1" l="1"/>
  <c r="AB11" i="1"/>
  <c r="Z11" i="1"/>
  <c r="Y11" i="1"/>
  <c r="AA11" i="1" s="1"/>
  <c r="A7" i="4"/>
  <c r="Q13" i="1" l="1"/>
  <c r="AB12" i="1"/>
  <c r="Y12" i="1"/>
  <c r="AA12" i="1" s="1"/>
  <c r="Z12" i="1"/>
  <c r="A8" i="4"/>
  <c r="Q14" i="1" l="1"/>
  <c r="AB13" i="1"/>
  <c r="Y13" i="1"/>
  <c r="AA13" i="1" s="1"/>
  <c r="Z13" i="1"/>
  <c r="A9" i="4"/>
  <c r="Q15" i="1" l="1"/>
  <c r="AB14" i="1"/>
  <c r="Y14" i="1"/>
  <c r="AA14" i="1" s="1"/>
  <c r="Z14" i="1"/>
  <c r="A10" i="4"/>
  <c r="Q16" i="1" l="1"/>
  <c r="Z15" i="1"/>
  <c r="AB15" i="1"/>
  <c r="Y15" i="1"/>
  <c r="AA15" i="1" s="1"/>
  <c r="A11" i="4"/>
  <c r="Q17" i="1" l="1"/>
  <c r="AB16" i="1"/>
  <c r="Z16" i="1"/>
  <c r="Y16" i="1"/>
  <c r="AA16" i="1" s="1"/>
  <c r="A12" i="4"/>
  <c r="Q18" i="1" l="1"/>
  <c r="AB17" i="1"/>
  <c r="Y17" i="1"/>
  <c r="AA17" i="1" s="1"/>
  <c r="Z17" i="1"/>
  <c r="A13" i="4"/>
  <c r="Q19" i="1" l="1"/>
  <c r="AB18" i="1"/>
  <c r="Y18" i="1"/>
  <c r="AA18" i="1" s="1"/>
  <c r="Z18" i="1"/>
  <c r="A14" i="4"/>
  <c r="Q20" i="1" l="1"/>
  <c r="AB19" i="1"/>
  <c r="Y19" i="1"/>
  <c r="AA19" i="1" s="1"/>
  <c r="Z19" i="1"/>
  <c r="A15" i="4"/>
  <c r="Y20" i="1" l="1"/>
  <c r="AA20" i="1" s="1"/>
  <c r="AB20" i="1"/>
  <c r="Z20" i="1"/>
  <c r="Q21" i="1"/>
  <c r="A16" i="4"/>
  <c r="Z21" i="1" l="1"/>
  <c r="Q22" i="1"/>
  <c r="AB21" i="1"/>
  <c r="Y21" i="1"/>
  <c r="AA21" i="1" s="1"/>
  <c r="A17" i="4"/>
  <c r="Y243" i="1"/>
  <c r="Y22" i="1" l="1"/>
  <c r="AA22" i="1" s="1"/>
  <c r="AB22" i="1"/>
  <c r="Z22" i="1"/>
  <c r="Q23" i="1"/>
  <c r="Y23" i="1" l="1"/>
  <c r="AA23" i="1" s="1"/>
  <c r="Z23" i="1"/>
  <c r="Q24" i="1"/>
  <c r="AB23" i="1"/>
  <c r="AB24" i="1" l="1"/>
  <c r="Y24" i="1"/>
  <c r="AA24" i="1" s="1"/>
  <c r="Q25" i="1"/>
  <c r="Z24" i="1"/>
  <c r="Z25" i="1" l="1"/>
  <c r="Q26" i="1"/>
  <c r="Y25" i="1"/>
  <c r="AA25" i="1" s="1"/>
  <c r="AB25" i="1"/>
  <c r="Z26" i="1" l="1"/>
  <c r="Y26" i="1"/>
  <c r="AA26" i="1" s="1"/>
  <c r="Q27" i="1"/>
  <c r="AB26" i="1"/>
  <c r="Y27" i="1" l="1"/>
  <c r="AA27" i="1" s="1"/>
  <c r="AB27" i="1"/>
  <c r="Z27" i="1"/>
  <c r="Q28" i="1"/>
  <c r="Y28" i="1" l="1"/>
  <c r="AA28" i="1" s="1"/>
  <c r="AB28" i="1"/>
  <c r="Q29" i="1"/>
  <c r="Z28" i="1"/>
  <c r="Z29" i="1" l="1"/>
  <c r="AB29" i="1"/>
  <c r="Q30" i="1"/>
  <c r="Y29" i="1"/>
  <c r="AA29" i="1" s="1"/>
  <c r="Z30" i="1" l="1"/>
  <c r="AB30" i="1"/>
  <c r="Q31" i="1"/>
  <c r="Y30" i="1"/>
  <c r="AA30" i="1" s="1"/>
  <c r="AB31" i="1" l="1"/>
  <c r="Z31" i="1"/>
  <c r="Q32" i="1"/>
  <c r="Y31" i="1"/>
  <c r="AA31" i="1" s="1"/>
  <c r="Y32" i="1" l="1"/>
  <c r="AA32" i="1" s="1"/>
  <c r="AB32" i="1"/>
  <c r="Q33" i="1"/>
  <c r="Z32" i="1"/>
  <c r="Y33" i="1" l="1"/>
  <c r="AA33" i="1" s="1"/>
  <c r="Z33" i="1"/>
  <c r="AB33" i="1"/>
  <c r="Q34" i="1"/>
  <c r="Q35" i="1" l="1"/>
  <c r="Z34" i="1"/>
  <c r="AB34" i="1"/>
  <c r="Y34" i="1"/>
  <c r="AA34" i="1" s="1"/>
  <c r="Y35" i="1" l="1"/>
  <c r="AA35" i="1" s="1"/>
  <c r="Z35" i="1"/>
  <c r="AB35" i="1"/>
  <c r="Q36" i="1"/>
  <c r="Z36" i="1" l="1"/>
  <c r="AB36" i="1"/>
  <c r="Q37" i="1"/>
  <c r="Y36" i="1"/>
  <c r="AA36" i="1" s="1"/>
  <c r="Y37" i="1" l="1"/>
  <c r="AA37" i="1" s="1"/>
  <c r="Z37" i="1"/>
  <c r="AB37" i="1"/>
  <c r="Q38" i="1"/>
  <c r="Y38" i="1" l="1"/>
  <c r="AA38" i="1" s="1"/>
  <c r="Z38" i="1"/>
  <c r="AB38" i="1"/>
  <c r="Q39" i="1"/>
  <c r="Y39" i="1" l="1"/>
  <c r="AA39" i="1" s="1"/>
  <c r="AB39" i="1"/>
  <c r="Z39" i="1"/>
  <c r="Q40" i="1"/>
  <c r="AB40" i="1" l="1"/>
  <c r="Y40" i="1"/>
  <c r="AA40" i="1" s="1"/>
  <c r="Q41" i="1"/>
  <c r="Z40" i="1"/>
  <c r="Y41" i="1" l="1"/>
  <c r="AA41" i="1" s="1"/>
  <c r="AB41" i="1"/>
  <c r="Q42" i="1"/>
  <c r="Z41" i="1"/>
  <c r="Y42" i="1" l="1"/>
  <c r="AA42" i="1" s="1"/>
  <c r="Z42" i="1"/>
  <c r="Q43" i="1"/>
  <c r="AB42" i="1"/>
  <c r="Y43" i="1" l="1"/>
  <c r="AA43" i="1" s="1"/>
  <c r="AB43" i="1"/>
  <c r="Z43" i="1"/>
  <c r="Q44" i="1"/>
  <c r="Z44" i="1" l="1"/>
  <c r="Q45" i="1"/>
  <c r="Y44" i="1"/>
  <c r="AA44" i="1" s="1"/>
  <c r="AB44" i="1"/>
  <c r="Y45" i="1" l="1"/>
  <c r="AA45" i="1" s="1"/>
  <c r="AB45" i="1"/>
  <c r="Z45" i="1"/>
  <c r="Q46" i="1"/>
  <c r="Y46" i="1" l="1"/>
  <c r="AA46" i="1" s="1"/>
  <c r="AB46" i="1"/>
  <c r="Z46" i="1"/>
  <c r="Q47" i="1"/>
  <c r="AB47" i="1" l="1"/>
  <c r="Q48" i="1"/>
  <c r="Y47" i="1"/>
  <c r="AA47" i="1" s="1"/>
  <c r="Z47" i="1"/>
  <c r="Y48" i="1" l="1"/>
  <c r="AA48" i="1" s="1"/>
  <c r="AB48" i="1"/>
  <c r="Q49" i="1"/>
  <c r="Z48" i="1"/>
  <c r="Y49" i="1" l="1"/>
  <c r="AA49" i="1" s="1"/>
  <c r="AB49" i="1"/>
  <c r="Z49" i="1"/>
  <c r="Q50" i="1"/>
  <c r="Y50" i="1" l="1"/>
  <c r="AA50" i="1" s="1"/>
  <c r="AB50" i="1"/>
  <c r="Z50" i="1"/>
  <c r="Q51" i="1"/>
  <c r="Y51" i="1" l="1"/>
  <c r="AA51" i="1" s="1"/>
  <c r="Z51" i="1"/>
  <c r="AB51" i="1"/>
  <c r="Q52" i="1"/>
  <c r="AB52" i="1" l="1"/>
  <c r="Q53" i="1"/>
  <c r="Y52" i="1"/>
  <c r="AA52" i="1" s="1"/>
  <c r="Z52" i="1"/>
  <c r="Z53" i="1" l="1"/>
  <c r="Q54" i="1"/>
  <c r="Y53" i="1"/>
  <c r="AA53" i="1" s="1"/>
  <c r="AB53" i="1"/>
  <c r="Y54" i="1" l="1"/>
  <c r="AA54" i="1" s="1"/>
  <c r="Z54" i="1"/>
  <c r="AB54" i="1"/>
  <c r="Q55" i="1"/>
  <c r="Y55" i="1" l="1"/>
  <c r="AA55" i="1" s="1"/>
  <c r="AB55" i="1"/>
  <c r="Z55" i="1"/>
  <c r="Q56" i="1"/>
  <c r="Q57" i="1" l="1"/>
  <c r="AB56" i="1"/>
  <c r="Y56" i="1"/>
  <c r="AA56" i="1" s="1"/>
  <c r="Z56" i="1"/>
  <c r="Y57" i="1" l="1"/>
  <c r="AA57" i="1" s="1"/>
  <c r="Z57" i="1"/>
  <c r="AB57" i="1"/>
  <c r="Q58" i="1"/>
  <c r="Y58" i="1" l="1"/>
  <c r="AA58" i="1" s="1"/>
  <c r="Z58" i="1"/>
  <c r="AB58" i="1"/>
  <c r="Q59" i="1"/>
  <c r="Z59" i="1" l="1"/>
  <c r="Q60" i="1"/>
  <c r="Y59" i="1"/>
  <c r="AA59" i="1" s="1"/>
  <c r="AB59" i="1"/>
  <c r="AB60" i="1" l="1"/>
  <c r="Q61" i="1"/>
  <c r="Y60" i="1"/>
  <c r="AA60" i="1" s="1"/>
  <c r="Z60" i="1"/>
  <c r="Y61" i="1" l="1"/>
  <c r="AA61" i="1" s="1"/>
  <c r="AB61" i="1"/>
  <c r="Z61" i="1"/>
  <c r="Q62" i="1"/>
  <c r="Y62" i="1" l="1"/>
  <c r="AA62" i="1" s="1"/>
  <c r="AB62" i="1"/>
  <c r="Z62" i="1"/>
  <c r="Q63" i="1"/>
  <c r="Y63" i="1" l="1"/>
  <c r="AA63" i="1" s="1"/>
  <c r="AB63" i="1"/>
  <c r="Z63" i="1"/>
  <c r="Q64" i="1"/>
  <c r="Z64" i="1" l="1"/>
  <c r="Q65" i="1"/>
  <c r="Y64" i="1"/>
  <c r="AA64" i="1" s="1"/>
  <c r="AB64" i="1"/>
  <c r="Y65" i="1" l="1"/>
  <c r="AA65" i="1" s="1"/>
  <c r="AB65" i="1"/>
  <c r="Q66" i="1"/>
  <c r="Z65" i="1"/>
  <c r="Q67" i="1" l="1"/>
  <c r="Z66" i="1"/>
  <c r="AB66" i="1"/>
  <c r="Y66" i="1"/>
  <c r="AA66" i="1" s="1"/>
  <c r="Y67" i="1" l="1"/>
  <c r="AA67" i="1" s="1"/>
  <c r="Z67" i="1"/>
  <c r="AB67" i="1"/>
  <c r="Q68" i="1"/>
  <c r="Z68" i="1" l="1"/>
  <c r="Q69" i="1"/>
  <c r="Y68" i="1"/>
  <c r="AA68" i="1" s="1"/>
  <c r="AB68" i="1"/>
  <c r="Y69" i="1" l="1"/>
  <c r="AA69" i="1" s="1"/>
  <c r="AB69" i="1"/>
  <c r="Z69" i="1"/>
  <c r="Q70" i="1"/>
  <c r="Y70" i="1" l="1"/>
  <c r="AA70" i="1" s="1"/>
  <c r="Z70" i="1"/>
  <c r="AB70" i="1"/>
  <c r="Q71" i="1"/>
  <c r="Y71" i="1" l="1"/>
  <c r="AA71" i="1" s="1"/>
  <c r="AB71" i="1"/>
  <c r="Q72" i="1"/>
  <c r="Z71" i="1"/>
  <c r="Z72" i="1" l="1"/>
  <c r="Y72" i="1"/>
  <c r="AA72" i="1" s="1"/>
  <c r="Q73" i="1"/>
  <c r="AB72" i="1"/>
  <c r="Y73" i="1" l="1"/>
  <c r="AA73" i="1" s="1"/>
  <c r="Z73" i="1"/>
  <c r="AB73" i="1"/>
  <c r="Q74" i="1"/>
  <c r="Y74" i="1" l="1"/>
  <c r="AA74" i="1" s="1"/>
  <c r="Z74" i="1"/>
  <c r="Q75" i="1"/>
  <c r="AB74" i="1"/>
  <c r="Y75" i="1" l="1"/>
  <c r="AA75" i="1" s="1"/>
  <c r="AB75" i="1"/>
  <c r="Q76" i="1"/>
  <c r="Z75" i="1"/>
  <c r="Y76" i="1" l="1"/>
  <c r="AA76" i="1" s="1"/>
  <c r="AB76" i="1"/>
  <c r="Q77" i="1"/>
  <c r="Z76" i="1"/>
  <c r="Z77" i="1" l="1"/>
  <c r="Q78" i="1"/>
  <c r="Y77" i="1"/>
  <c r="AA77" i="1" s="1"/>
  <c r="AB77" i="1"/>
  <c r="Y78" i="1" l="1"/>
  <c r="AA78" i="1" s="1"/>
  <c r="Z78" i="1"/>
  <c r="Q79" i="1"/>
  <c r="AB78" i="1"/>
  <c r="Y79" i="1" l="1"/>
  <c r="AA79" i="1" s="1"/>
  <c r="AB79" i="1"/>
  <c r="Z79" i="1"/>
  <c r="Q80" i="1"/>
  <c r="Y80" i="1" l="1"/>
  <c r="AA80" i="1" s="1"/>
  <c r="AB80" i="1"/>
  <c r="Q81" i="1"/>
  <c r="Z80" i="1"/>
  <c r="Y81" i="1" l="1"/>
  <c r="AA81" i="1" s="1"/>
  <c r="Z81" i="1"/>
  <c r="Q82" i="1"/>
  <c r="AB81" i="1"/>
  <c r="Y82" i="1" l="1"/>
  <c r="AA82" i="1" s="1"/>
  <c r="AB82" i="1"/>
  <c r="Z82" i="1"/>
  <c r="Q83" i="1"/>
  <c r="Z83" i="1" l="1"/>
  <c r="AB83" i="1"/>
  <c r="Q84" i="1"/>
  <c r="Y83" i="1"/>
  <c r="AA83" i="1" s="1"/>
  <c r="Y84" i="1" l="1"/>
  <c r="AA84" i="1" s="1"/>
  <c r="AB84" i="1"/>
  <c r="Z84" i="1"/>
  <c r="Q85" i="1"/>
  <c r="Y85" i="1" l="1"/>
  <c r="AA85" i="1" s="1"/>
  <c r="AB85" i="1"/>
  <c r="Z85" i="1"/>
  <c r="Q86" i="1"/>
  <c r="Y86" i="1" l="1"/>
  <c r="AA86" i="1" s="1"/>
  <c r="Z86" i="1"/>
  <c r="AB86" i="1"/>
  <c r="Q87" i="1"/>
  <c r="AB87" i="1" l="1"/>
  <c r="Z87" i="1"/>
  <c r="Q88" i="1"/>
  <c r="Y87" i="1"/>
  <c r="AA87" i="1" s="1"/>
  <c r="Z88" i="1" l="1"/>
  <c r="AB88" i="1"/>
  <c r="Y88" i="1"/>
  <c r="AA88" i="1" s="1"/>
  <c r="Q89" i="1"/>
  <c r="Y89" i="1" l="1"/>
  <c r="AA89" i="1" s="1"/>
  <c r="Z89" i="1"/>
  <c r="AB89" i="1"/>
  <c r="Q90" i="1"/>
  <c r="Y90" i="1" l="1"/>
  <c r="AA90" i="1" s="1"/>
  <c r="AB90" i="1"/>
  <c r="Z90" i="1"/>
  <c r="Q91" i="1"/>
  <c r="Y91" i="1" l="1"/>
  <c r="AA91" i="1" s="1"/>
  <c r="Z91" i="1"/>
  <c r="AB91" i="1"/>
  <c r="Q92" i="1"/>
  <c r="Z92" i="1" l="1"/>
  <c r="Q93" i="1"/>
  <c r="Y92" i="1"/>
  <c r="AA92" i="1" s="1"/>
  <c r="AB92" i="1"/>
  <c r="Y93" i="1" l="1"/>
  <c r="AA93" i="1" s="1"/>
  <c r="AB93" i="1"/>
  <c r="Z93" i="1"/>
  <c r="Q94" i="1"/>
  <c r="Y94" i="1" l="1"/>
  <c r="AA94" i="1" s="1"/>
  <c r="AB94" i="1"/>
  <c r="Q95" i="1"/>
  <c r="Z94" i="1"/>
  <c r="Y95" i="1" l="1"/>
  <c r="AA95" i="1" s="1"/>
  <c r="Z95" i="1"/>
  <c r="Q96" i="1"/>
  <c r="AB95" i="1"/>
  <c r="Q97" i="1" l="1"/>
  <c r="Z96" i="1"/>
  <c r="AB96" i="1"/>
  <c r="Y96" i="1"/>
  <c r="AA96" i="1" s="1"/>
  <c r="Y97" i="1" l="1"/>
  <c r="AA97" i="1" s="1"/>
  <c r="AB97" i="1"/>
  <c r="Z97" i="1"/>
  <c r="Q98" i="1"/>
  <c r="Y98" i="1" l="1"/>
  <c r="AA98" i="1" s="1"/>
  <c r="Z98" i="1"/>
  <c r="AB98" i="1"/>
  <c r="Q99" i="1"/>
  <c r="Y99" i="1" l="1"/>
  <c r="AA99" i="1" s="1"/>
  <c r="AB99" i="1"/>
  <c r="Z99" i="1"/>
  <c r="Q100" i="1"/>
  <c r="Y100" i="1" l="1"/>
  <c r="AA100" i="1" s="1"/>
  <c r="AB100" i="1"/>
  <c r="Q101" i="1"/>
  <c r="Z100" i="1"/>
  <c r="Y101" i="1" l="1"/>
  <c r="AA101" i="1" s="1"/>
  <c r="AB101" i="1"/>
  <c r="Z101" i="1"/>
  <c r="Q102" i="1"/>
  <c r="Y102" i="1" l="1"/>
  <c r="AA102" i="1" s="1"/>
  <c r="AB102" i="1"/>
  <c r="Z102" i="1"/>
  <c r="Q103" i="1"/>
  <c r="Y103" i="1" l="1"/>
  <c r="AA103" i="1" s="1"/>
  <c r="AB103" i="1"/>
  <c r="Z103" i="1"/>
  <c r="Q104" i="1"/>
  <c r="Q105" i="1" l="1"/>
  <c r="AB104" i="1"/>
  <c r="Y104" i="1"/>
  <c r="AA104" i="1" s="1"/>
  <c r="Z104" i="1"/>
  <c r="Y105" i="1" l="1"/>
  <c r="AA105" i="1" s="1"/>
  <c r="Z105" i="1"/>
  <c r="AB105" i="1"/>
  <c r="Q106" i="1"/>
  <c r="Z106" i="1" l="1"/>
  <c r="Q107" i="1"/>
  <c r="Y106" i="1"/>
  <c r="AA106" i="1" s="1"/>
  <c r="AB106" i="1"/>
  <c r="Y107" i="1" l="1"/>
  <c r="AA107" i="1" s="1"/>
  <c r="Z107" i="1"/>
  <c r="AB107" i="1"/>
  <c r="Q108" i="1"/>
  <c r="Y108" i="1" l="1"/>
  <c r="AA108" i="1" s="1"/>
  <c r="Z108" i="1"/>
  <c r="AB108" i="1"/>
  <c r="Q109" i="1"/>
  <c r="Q110" i="1" l="1"/>
  <c r="AB109" i="1"/>
  <c r="Z109" i="1"/>
  <c r="Y109" i="1"/>
  <c r="AA109" i="1" s="1"/>
  <c r="Y110" i="1" l="1"/>
  <c r="AA110" i="1" s="1"/>
  <c r="AB110" i="1"/>
  <c r="Z110" i="1"/>
  <c r="Q111" i="1"/>
  <c r="Y111" i="1" l="1"/>
  <c r="AA111" i="1" s="1"/>
  <c r="AB111" i="1"/>
  <c r="Z111" i="1"/>
  <c r="Q112" i="1"/>
  <c r="AB112" i="1" l="1"/>
  <c r="Q113" i="1"/>
  <c r="Y112" i="1"/>
  <c r="AA112" i="1" s="1"/>
  <c r="Z112" i="1"/>
  <c r="Y113" i="1" l="1"/>
  <c r="AA113" i="1" s="1"/>
  <c r="AB113" i="1"/>
  <c r="Z113" i="1"/>
  <c r="Q114" i="1"/>
  <c r="Q115" i="1" l="1"/>
  <c r="Z114" i="1"/>
  <c r="AB114" i="1"/>
  <c r="Y114" i="1"/>
  <c r="AA114" i="1" s="1"/>
  <c r="Y115" i="1" l="1"/>
  <c r="AA115" i="1" s="1"/>
  <c r="AB115" i="1"/>
  <c r="Z115" i="1"/>
  <c r="Q116" i="1"/>
  <c r="AB116" i="1" l="1"/>
  <c r="Q117" i="1"/>
  <c r="Y116" i="1"/>
  <c r="AA116" i="1" s="1"/>
  <c r="Z116" i="1"/>
  <c r="Y117" i="1" l="1"/>
  <c r="AA117" i="1" s="1"/>
  <c r="Z117" i="1"/>
  <c r="AB117" i="1"/>
  <c r="Q118" i="1"/>
  <c r="Y118" i="1" l="1"/>
  <c r="AA118" i="1" s="1"/>
  <c r="Z118" i="1"/>
  <c r="Q119" i="1"/>
  <c r="AB118" i="1"/>
  <c r="Y119" i="1" l="1"/>
  <c r="AA119" i="1" s="1"/>
  <c r="Z119" i="1"/>
  <c r="AB119" i="1"/>
  <c r="Q120" i="1"/>
  <c r="Y120" i="1" l="1"/>
  <c r="AA120" i="1" s="1"/>
  <c r="Z120" i="1"/>
  <c r="AB120" i="1"/>
  <c r="Q121" i="1"/>
  <c r="Y121" i="1" l="1"/>
  <c r="AA121" i="1" s="1"/>
  <c r="Z121" i="1"/>
  <c r="AB121" i="1"/>
  <c r="Q122" i="1"/>
  <c r="Y122" i="1" l="1"/>
  <c r="AA122" i="1" s="1"/>
  <c r="Z122" i="1"/>
  <c r="Q123" i="1"/>
  <c r="AB122" i="1"/>
  <c r="Y123" i="1" l="1"/>
  <c r="AA123" i="1" s="1"/>
  <c r="Z123" i="1"/>
  <c r="AB123" i="1"/>
  <c r="Q124" i="1"/>
  <c r="Z124" i="1" l="1"/>
  <c r="Q125" i="1"/>
  <c r="Y124" i="1"/>
  <c r="AA124" i="1" s="1"/>
  <c r="AB124" i="1"/>
  <c r="Q126" i="1" l="1"/>
  <c r="Z125" i="1"/>
  <c r="AB125" i="1"/>
  <c r="Y125" i="1"/>
  <c r="AA125" i="1" s="1"/>
  <c r="Y126" i="1" l="1"/>
  <c r="AA126" i="1" s="1"/>
  <c r="AB126" i="1"/>
  <c r="Z126" i="1"/>
  <c r="Q127" i="1"/>
  <c r="Y127" i="1" l="1"/>
  <c r="AA127" i="1" s="1"/>
  <c r="Z127" i="1"/>
  <c r="AB127" i="1"/>
  <c r="Q128" i="1"/>
  <c r="Z128" i="1" l="1"/>
  <c r="Q129" i="1"/>
  <c r="Y128" i="1"/>
  <c r="AA128" i="1" s="1"/>
  <c r="AB128" i="1"/>
  <c r="Y129" i="1" l="1"/>
  <c r="AA129" i="1" s="1"/>
  <c r="Z129" i="1"/>
  <c r="AB129" i="1"/>
  <c r="Q130" i="1"/>
  <c r="Y130" i="1" l="1"/>
  <c r="AA130" i="1" s="1"/>
  <c r="Z130" i="1"/>
  <c r="AB130" i="1"/>
  <c r="Q131" i="1"/>
  <c r="Y131" i="1" l="1"/>
  <c r="AA131" i="1" s="1"/>
  <c r="Z131" i="1"/>
  <c r="AB131" i="1"/>
  <c r="Q132" i="1"/>
  <c r="Y132" i="1" l="1"/>
  <c r="AA132" i="1" s="1"/>
  <c r="Z132" i="1"/>
  <c r="AB132" i="1"/>
  <c r="Q133" i="1"/>
  <c r="Y133" i="1" l="1"/>
  <c r="AA133" i="1" s="1"/>
  <c r="Z133" i="1"/>
  <c r="AB133" i="1"/>
  <c r="Q134" i="1"/>
  <c r="Y134" i="1" l="1"/>
  <c r="AA134" i="1" s="1"/>
  <c r="Z134" i="1"/>
  <c r="AB134" i="1"/>
  <c r="Q135" i="1"/>
  <c r="Y135" i="1" l="1"/>
  <c r="AA135" i="1" s="1"/>
  <c r="AB135" i="1"/>
  <c r="Z135" i="1"/>
  <c r="Q136" i="1"/>
  <c r="Y136" i="1" l="1"/>
  <c r="AA136" i="1" s="1"/>
  <c r="AB136" i="1"/>
  <c r="Z136" i="1"/>
  <c r="Q137" i="1"/>
  <c r="Y137" i="1" l="1"/>
  <c r="AA137" i="1" s="1"/>
  <c r="AB137" i="1"/>
  <c r="Z137" i="1"/>
  <c r="Q138" i="1"/>
  <c r="Y138" i="1" l="1"/>
  <c r="AA138" i="1" s="1"/>
  <c r="AB138" i="1"/>
  <c r="Z138" i="1"/>
  <c r="Q139" i="1"/>
  <c r="Y139" i="1" l="1"/>
  <c r="AA139" i="1" s="1"/>
  <c r="AB139" i="1"/>
  <c r="Z139" i="1"/>
  <c r="Q140" i="1"/>
  <c r="Y140" i="1" l="1"/>
  <c r="AA140" i="1" s="1"/>
  <c r="Z140" i="1"/>
  <c r="AB140" i="1"/>
  <c r="Q141" i="1"/>
  <c r="Y141" i="1" l="1"/>
  <c r="AA141" i="1" s="1"/>
  <c r="AB141" i="1"/>
  <c r="Z141" i="1"/>
  <c r="Q142" i="1"/>
  <c r="Y142" i="1" l="1"/>
  <c r="AA142" i="1" s="1"/>
  <c r="Z142" i="1"/>
  <c r="AB142" i="1"/>
  <c r="Q143" i="1"/>
  <c r="Y143" i="1" l="1"/>
  <c r="AA143" i="1" s="1"/>
  <c r="AB143" i="1"/>
  <c r="Z143" i="1"/>
  <c r="Q144" i="1"/>
  <c r="Y144" i="1" l="1"/>
  <c r="AA144" i="1" s="1"/>
  <c r="Z144" i="1"/>
  <c r="AB144" i="1"/>
  <c r="Q145" i="1"/>
  <c r="Y145" i="1" l="1"/>
  <c r="AA145" i="1" s="1"/>
  <c r="Z145" i="1"/>
  <c r="AB145" i="1"/>
  <c r="Q146" i="1"/>
  <c r="Y146" i="1" l="1"/>
  <c r="AA146" i="1" s="1"/>
  <c r="AB146" i="1"/>
  <c r="Z146" i="1"/>
  <c r="Q147" i="1"/>
  <c r="Y147" i="1" l="1"/>
  <c r="AA147" i="1" s="1"/>
  <c r="Z147" i="1"/>
  <c r="Q148" i="1"/>
  <c r="AB147" i="1"/>
  <c r="Y148" i="1" l="1"/>
  <c r="AA148" i="1" s="1"/>
  <c r="AB148" i="1"/>
  <c r="Z148" i="1"/>
  <c r="Q149" i="1"/>
  <c r="Y149" i="1" l="1"/>
  <c r="AA149" i="1" s="1"/>
  <c r="Z149" i="1"/>
  <c r="AB149" i="1"/>
  <c r="Q150" i="1"/>
  <c r="Y150" i="1" l="1"/>
  <c r="AA150" i="1" s="1"/>
  <c r="Z150" i="1"/>
  <c r="AB150" i="1"/>
  <c r="Q151" i="1"/>
  <c r="Y151" i="1" l="1"/>
  <c r="AA151" i="1" s="1"/>
  <c r="Z151" i="1"/>
  <c r="AB151" i="1"/>
  <c r="Q152" i="1"/>
  <c r="Y152" i="1" l="1"/>
  <c r="AA152" i="1" s="1"/>
  <c r="Z152" i="1"/>
  <c r="AB152" i="1"/>
  <c r="Q153" i="1"/>
  <c r="Y153" i="1" l="1"/>
  <c r="AA153" i="1" s="1"/>
  <c r="Z153" i="1"/>
  <c r="Q154" i="1"/>
  <c r="AB153" i="1"/>
  <c r="Y154" i="1" l="1"/>
  <c r="AA154" i="1" s="1"/>
  <c r="Z154" i="1"/>
  <c r="AB154" i="1"/>
  <c r="Q155" i="1"/>
  <c r="Y155" i="1" l="1"/>
  <c r="AA155" i="1" s="1"/>
  <c r="Z155" i="1"/>
  <c r="Q156" i="1"/>
  <c r="AB155" i="1"/>
  <c r="Y156" i="1" l="1"/>
  <c r="AA156" i="1" s="1"/>
  <c r="Z156" i="1"/>
  <c r="AB156" i="1"/>
  <c r="Q157" i="1"/>
  <c r="Y157" i="1" l="1"/>
  <c r="AA157" i="1" s="1"/>
  <c r="Z157" i="1"/>
  <c r="AB157" i="1"/>
  <c r="Q158" i="1"/>
  <c r="Y158" i="1" l="1"/>
  <c r="AA158" i="1" s="1"/>
  <c r="Z158" i="1"/>
  <c r="Q159" i="1"/>
  <c r="AB158" i="1"/>
  <c r="Y159" i="1" l="1"/>
  <c r="AA159" i="1" s="1"/>
  <c r="Z159" i="1"/>
  <c r="AB159" i="1"/>
  <c r="Q160" i="1"/>
  <c r="Y160" i="1" l="1"/>
  <c r="AA160" i="1" s="1"/>
  <c r="AB160" i="1"/>
  <c r="Z160" i="1"/>
  <c r="Q161" i="1"/>
  <c r="Y161" i="1" l="1"/>
  <c r="AA161" i="1" s="1"/>
  <c r="Z161" i="1"/>
  <c r="AB161" i="1"/>
  <c r="Q162" i="1"/>
  <c r="Y162" i="1" l="1"/>
  <c r="AA162" i="1" s="1"/>
  <c r="Z162" i="1"/>
  <c r="AB162" i="1"/>
  <c r="Q163" i="1"/>
  <c r="Y163" i="1" l="1"/>
  <c r="AA163" i="1" s="1"/>
  <c r="Z163" i="1"/>
  <c r="AB163" i="1"/>
  <c r="Q164" i="1"/>
  <c r="Y164" i="1" l="1"/>
  <c r="AA164" i="1" s="1"/>
  <c r="Z164" i="1"/>
  <c r="AB164" i="1"/>
  <c r="Q165" i="1"/>
  <c r="Y165" i="1" l="1"/>
  <c r="AA165" i="1" s="1"/>
  <c r="AB165" i="1"/>
  <c r="Z165" i="1"/>
  <c r="Q166" i="1"/>
  <c r="Y166" i="1" l="1"/>
  <c r="AA166" i="1" s="1"/>
  <c r="Z166" i="1"/>
  <c r="AB166" i="1"/>
  <c r="Q167" i="1"/>
  <c r="Y167" i="1" l="1"/>
  <c r="AA167" i="1" s="1"/>
  <c r="AB167" i="1"/>
  <c r="Z167" i="1"/>
  <c r="Q168" i="1"/>
  <c r="Y168" i="1" l="1"/>
  <c r="AA168" i="1" s="1"/>
  <c r="Z168" i="1"/>
  <c r="AB168" i="1"/>
  <c r="Q169" i="1"/>
  <c r="Y169" i="1" l="1"/>
  <c r="AA169" i="1" s="1"/>
  <c r="Z169" i="1"/>
  <c r="AB169" i="1"/>
  <c r="Q170" i="1"/>
  <c r="Y170" i="1" l="1"/>
  <c r="AA170" i="1" s="1"/>
  <c r="AB170" i="1"/>
  <c r="Q171" i="1"/>
  <c r="Z170" i="1"/>
  <c r="Y171" i="1" l="1"/>
  <c r="AA171" i="1" s="1"/>
  <c r="AB171" i="1"/>
  <c r="Z171" i="1"/>
  <c r="Q172" i="1"/>
  <c r="Y172" i="1" l="1"/>
  <c r="AA172" i="1" s="1"/>
  <c r="Z172" i="1"/>
  <c r="Q173" i="1"/>
  <c r="AB172" i="1"/>
  <c r="Y173" i="1" l="1"/>
  <c r="AA173" i="1" s="1"/>
  <c r="Z173" i="1"/>
  <c r="AB173" i="1"/>
  <c r="Q174" i="1"/>
  <c r="Y174" i="1" l="1"/>
  <c r="AA174" i="1" s="1"/>
  <c r="Z174" i="1"/>
  <c r="AB174" i="1"/>
  <c r="Q175" i="1"/>
  <c r="Y175" i="1" l="1"/>
  <c r="AA175" i="1" s="1"/>
  <c r="Z175" i="1"/>
  <c r="AB175" i="1"/>
  <c r="Q176" i="1"/>
  <c r="Y176" i="1" l="1"/>
  <c r="AA176" i="1" s="1"/>
  <c r="Z176" i="1"/>
  <c r="AB176" i="1"/>
  <c r="Q177" i="1"/>
  <c r="Y177" i="1" l="1"/>
  <c r="AA177" i="1" s="1"/>
  <c r="AB177" i="1"/>
  <c r="Q178" i="1"/>
  <c r="Z177" i="1"/>
  <c r="Y178" i="1" l="1"/>
  <c r="AA178" i="1" s="1"/>
  <c r="Z178" i="1"/>
  <c r="AB178" i="1"/>
  <c r="Q179" i="1"/>
  <c r="Y179" i="1" l="1"/>
  <c r="AA179" i="1" s="1"/>
  <c r="Z179" i="1"/>
  <c r="AB179" i="1"/>
  <c r="Q180" i="1"/>
  <c r="Y180" i="1" l="1"/>
  <c r="AA180" i="1" s="1"/>
  <c r="Z180" i="1"/>
  <c r="AB180" i="1"/>
  <c r="Q181" i="1"/>
  <c r="Y181" i="1" l="1"/>
  <c r="AA181" i="1" s="1"/>
  <c r="AB181" i="1"/>
  <c r="Z181" i="1"/>
  <c r="Q182" i="1"/>
  <c r="Z182" i="1" l="1"/>
  <c r="AB182" i="1"/>
  <c r="Q183" i="1"/>
  <c r="Y182" i="1"/>
  <c r="AA182" i="1" s="1"/>
  <c r="Y183" i="1" l="1"/>
  <c r="AA183" i="1" s="1"/>
  <c r="AB183" i="1"/>
  <c r="Q184" i="1"/>
  <c r="Z183" i="1"/>
  <c r="Y184" i="1" l="1"/>
  <c r="AA184" i="1" s="1"/>
  <c r="AB184" i="1"/>
  <c r="Z184" i="1"/>
  <c r="Q185" i="1"/>
  <c r="Y185" i="1" l="1"/>
  <c r="AA185" i="1" s="1"/>
  <c r="AB185" i="1"/>
  <c r="Z185" i="1"/>
  <c r="Q186" i="1"/>
  <c r="Y186" i="1" l="1"/>
  <c r="AA186" i="1" s="1"/>
  <c r="Z186" i="1"/>
  <c r="AB186" i="1"/>
  <c r="Q187" i="1"/>
  <c r="Q188" i="1" l="1"/>
  <c r="Z187" i="1"/>
  <c r="Y187" i="1"/>
  <c r="AA187" i="1" s="1"/>
  <c r="AB187" i="1"/>
  <c r="Q189" i="1" l="1"/>
  <c r="Z188" i="1"/>
  <c r="AB188" i="1"/>
  <c r="Y188" i="1"/>
  <c r="AA188" i="1" s="1"/>
  <c r="Q190" i="1" l="1"/>
  <c r="Z189" i="1"/>
  <c r="Y189" i="1"/>
  <c r="AA189" i="1" s="1"/>
  <c r="AB189" i="1"/>
  <c r="Q191" i="1" l="1"/>
  <c r="Z191" i="1" s="1"/>
  <c r="Q192" i="1"/>
  <c r="Q193" i="1" s="1"/>
  <c r="Z190" i="1"/>
  <c r="Y190" i="1"/>
  <c r="AA190" i="1" s="1"/>
  <c r="AB190" i="1"/>
  <c r="AB191" i="1" l="1"/>
  <c r="Y191" i="1"/>
  <c r="AA191" i="1" s="1"/>
  <c r="Q194" i="1"/>
  <c r="Q195" i="1" s="1"/>
  <c r="Z193" i="1"/>
  <c r="Y193" i="1"/>
  <c r="AA193" i="1" s="1"/>
  <c r="AB193" i="1"/>
  <c r="Z192" i="1"/>
  <c r="AB192" i="1"/>
  <c r="Y192" i="1"/>
  <c r="AA192" i="1" s="1"/>
  <c r="Q196" i="1" l="1"/>
  <c r="Q197" i="1" s="1"/>
  <c r="Z195" i="1"/>
  <c r="AB195" i="1"/>
  <c r="Y195" i="1"/>
  <c r="AA195" i="1" s="1"/>
  <c r="Z194" i="1"/>
  <c r="Y194" i="1"/>
  <c r="AA194" i="1" s="1"/>
  <c r="AB194" i="1"/>
  <c r="Q198" i="1" l="1"/>
  <c r="Z197" i="1"/>
  <c r="AB197" i="1"/>
  <c r="Y197" i="1"/>
  <c r="AA197" i="1" s="1"/>
  <c r="Z196" i="1"/>
  <c r="AB196" i="1"/>
  <c r="Y196" i="1"/>
  <c r="AA196" i="1" s="1"/>
  <c r="Q199" i="1" l="1"/>
  <c r="Z198" i="1"/>
  <c r="AB198" i="1"/>
  <c r="Y198" i="1"/>
  <c r="AA198" i="1" s="1"/>
  <c r="Q200" i="1" l="1"/>
  <c r="Z199" i="1"/>
  <c r="Y199" i="1"/>
  <c r="AA199" i="1" s="1"/>
  <c r="AB199" i="1"/>
  <c r="Q201" i="1" l="1"/>
  <c r="Z200" i="1"/>
  <c r="Y200" i="1"/>
  <c r="AA200" i="1" s="1"/>
  <c r="AB200" i="1"/>
  <c r="Z201" i="1" l="1"/>
  <c r="Q202" i="1"/>
  <c r="AB201" i="1"/>
  <c r="Y201" i="1"/>
  <c r="AA201" i="1" s="1"/>
  <c r="Z202" i="1" l="1"/>
  <c r="Q203" i="1"/>
  <c r="Y202" i="1"/>
  <c r="AA202" i="1" s="1"/>
  <c r="AB202" i="1"/>
  <c r="Q204" i="1" l="1"/>
  <c r="Z203" i="1"/>
  <c r="Y203" i="1"/>
  <c r="AA203" i="1" s="1"/>
  <c r="AB203" i="1"/>
  <c r="Q205" i="1" l="1"/>
  <c r="Z204" i="1"/>
  <c r="Y204" i="1"/>
  <c r="AA204" i="1" s="1"/>
  <c r="AB204" i="1"/>
  <c r="Q206" i="1" l="1"/>
  <c r="Z205" i="1"/>
  <c r="Y205" i="1"/>
  <c r="AA205" i="1" s="1"/>
  <c r="AB205" i="1"/>
  <c r="Q207" i="1" l="1"/>
  <c r="Z206" i="1"/>
  <c r="AB206" i="1"/>
  <c r="Y206" i="1"/>
  <c r="AA206" i="1" s="1"/>
  <c r="Q208" i="1" l="1"/>
  <c r="Q209" i="1" s="1"/>
  <c r="Q210" i="1" s="1"/>
  <c r="Z207" i="1"/>
  <c r="AB207" i="1"/>
  <c r="Y207" i="1"/>
  <c r="AA207" i="1" s="1"/>
  <c r="Z210" i="1" l="1"/>
  <c r="AB210" i="1"/>
  <c r="Y210" i="1"/>
  <c r="AA210" i="1" s="1"/>
  <c r="Z209" i="1"/>
  <c r="Y209" i="1"/>
  <c r="AA209" i="1" s="1"/>
  <c r="AB209" i="1"/>
  <c r="Z208" i="1"/>
  <c r="Y208" i="1"/>
  <c r="AA208" i="1" s="1"/>
  <c r="AB208" i="1"/>
</calcChain>
</file>

<file path=xl/sharedStrings.xml><?xml version="1.0" encoding="utf-8"?>
<sst xmlns="http://schemas.openxmlformats.org/spreadsheetml/2006/main" count="1710" uniqueCount="588">
  <si>
    <t>Input</t>
  </si>
  <si>
    <t>Internal</t>
  </si>
  <si>
    <t>Output</t>
  </si>
  <si>
    <t>Interface</t>
  </si>
  <si>
    <t>Class</t>
  </si>
  <si>
    <t>IFineADCS</t>
  </si>
  <si>
    <t>PFineADCS</t>
  </si>
  <si>
    <t>Return</t>
  </si>
  <si>
    <t>Method Name</t>
  </si>
  <si>
    <t>void</t>
  </si>
  <si>
    <t>int</t>
  </si>
  <si>
    <t>int[]</t>
  </si>
  <si>
    <t>byte</t>
  </si>
  <si>
    <t>byte[]</t>
  </si>
  <si>
    <t>long</t>
  </si>
  <si>
    <t>String</t>
  </si>
  <si>
    <t>runRawCommand</t>
  </si>
  <si>
    <t>Globals</t>
  </si>
  <si>
    <t>CmdID Start</t>
  </si>
  <si>
    <t>Arg1 Type</t>
  </si>
  <si>
    <t>cmdID</t>
  </si>
  <si>
    <t>Arg1 Act</t>
  </si>
  <si>
    <t>Arg2 Type</t>
  </si>
  <si>
    <t>Arg2 Act</t>
  </si>
  <si>
    <t>data</t>
  </si>
  <si>
    <t>Interface file</t>
  </si>
  <si>
    <t>ArgC</t>
  </si>
  <si>
    <t>Identify</t>
  </si>
  <si>
    <t>SoftwareReset</t>
  </si>
  <si>
    <t>}</t>
  </si>
  <si>
    <t>I2CReset</t>
  </si>
  <si>
    <t>SetDateTime</t>
  </si>
  <si>
    <t>seconds</t>
  </si>
  <si>
    <t>subseconds</t>
  </si>
  <si>
    <t>GetDateTime</t>
  </si>
  <si>
    <t>iADCSPowerCycle</t>
  </si>
  <si>
    <t>onoff</t>
  </si>
  <si>
    <t>register</t>
  </si>
  <si>
    <t>SetOperationMode</t>
  </si>
  <si>
    <t>opmode</t>
  </si>
  <si>
    <t>SetPowerUpdateInterval</t>
  </si>
  <si>
    <t>miliseconds</t>
  </si>
  <si>
    <t>SetTemperatureUpdateInterval</t>
  </si>
  <si>
    <t>GetStandardTelemetry</t>
  </si>
  <si>
    <t>GetExtendedTelemetry</t>
  </si>
  <si>
    <t>GetPowerStatus</t>
  </si>
  <si>
    <t>Command ID</t>
  </si>
  <si>
    <t>Identifier</t>
  </si>
  <si>
    <t>0x01</t>
  </si>
  <si>
    <t>0x02</t>
  </si>
  <si>
    <t>0x03</t>
  </si>
  <si>
    <t>0x05</t>
  </si>
  <si>
    <t>0x06</t>
  </si>
  <si>
    <t>0x07</t>
  </si>
  <si>
    <t>0x10</t>
  </si>
  <si>
    <t>0x20</t>
  </si>
  <si>
    <t>0x21</t>
  </si>
  <si>
    <t>0x31</t>
  </si>
  <si>
    <t>0x32</t>
  </si>
  <si>
    <t>0x33</t>
  </si>
  <si>
    <t>Peripheral file</t>
  </si>
  <si>
    <t>Simulator node entry</t>
  </si>
  <si>
    <t>Integer</t>
  </si>
  <si>
    <t>Byte</t>
  </si>
  <si>
    <t>Long</t>
  </si>
  <si>
    <t>Tab</t>
  </si>
  <si>
    <t xml:space="preserve">    </t>
  </si>
  <si>
    <t>IGPS</t>
  </si>
  <si>
    <t>PGPS</t>
  </si>
  <si>
    <t>getNMEASentence</t>
  </si>
  <si>
    <t>inputSentence</t>
  </si>
  <si>
    <t>getLastKnownPosition</t>
  </si>
  <si>
    <t>ICamera</t>
  </si>
  <si>
    <t>PCamera</t>
  </si>
  <si>
    <t>takePicture</t>
  </si>
  <si>
    <t>Comment</t>
  </si>
  <si>
    <t>High level command to interact with FineADCS</t>
  </si>
  <si>
    <t>Obtain a NMEA response for a given NMEA sentence</t>
  </si>
  <si>
    <t>Obtain the last known position of the s/c</t>
  </si>
  <si>
    <t>High level command: file written to filesystem to request camera take a picture</t>
  </si>
  <si>
    <t>Extended comment</t>
  </si>
  <si>
    <t>N_Data</t>
  </si>
  <si>
    <t>Export</t>
  </si>
  <si>
    <t>Epoch: 01.01.1970 0:00:00
UTC
UI32: Seconds
UI16: Sub-seconds [msec]</t>
  </si>
  <si>
    <t>0..7: iACDS100</t>
  </si>
  <si>
    <t>UI8: ON/OFF
ON: 0x55
OFF: 0xAA
UI8: Register of selected
devices
0.bit: Reaction wheels
1.bit: ST200
2.bit: Sunsensors
3.bit: iACDS</t>
  </si>
  <si>
    <t>UI8: Mode
0 - Idle Mode
1 - Save Mode (= Idle Mode)</t>
  </si>
  <si>
    <t>UI32: Interval time in msec</t>
  </si>
  <si>
    <t>Byte No. Type Description
0-3 UI32 iACDS Status Register (see Chapter 5.5.27.1)
4-7 UI32 iACDS Error Register (see Chapter 5.5.27.2)
8-11 UI32 Control Status Register (see Chapter 5.5.27.5)
12-15 UI32 Control Error Register
16-19 UI32 Livelyhood Register (see Chapter 5.5.27.3)
20-23 UI32 Elapsed seconds since epoch [sec]
24-25 UI16 Elapsed sub-seconds [msec]
26 I8 Gyro 1 Temperature [deg Celsius]
27 I8 Gyro 2 Temperature [deg Celsius]
28 I8 MTQ-X Temperature [deg Celsius]
29 I8 MTQ-Y Temperature [deg Celsius]
30 I8 MTQ-Z Temperature [deg Celsius]
31 I8 Ctrl Processor Temperature
32 I8 RW-X Temperature [deg Celsius]
33 I8 RW-Y Temperature [deg Celsius]
34 I8 RW-Z Temperature [deg Celsius]
35 I8 ST200 Temperature [deg Celsius]
36-59 Power Status Telemetry</t>
  </si>
  <si>
    <t>Byte No. Type Description
0-59 Standard Telemetry
60-133 Sensor Telemetry
134-169 Actuator Telemetry
170-197 Attitude Telemetry</t>
  </si>
  <si>
    <t>Byte No. Type Description
0-1 UI16 MTQ Current Consumption [mA]
2-3 UI16 MTQ Power Consumption [mW]
4-5 UI16 MTQ Supply Voltage [mV]
6-7 UI16 ST200 Current Consumption [mA]
8-9 UI16 ST200 Power Consumption [mW]
10-11 UI16 ST200 Supply Voltage [mV]
12-13 UI16 iACDS 3.3V Current Consumption [mA]
14-15 UI16 iACDS 3.3V Power Consumption [mW]
16-17 UI16 iACDS 3.3V Supply Voltage [mV]
18-19 UI16 RW Current Consumption [mA]
20-21 UI16 RW Power Consumption [mW]
22-23 UI16 RW Supply Voltage [mV]</t>
  </si>
  <si>
    <t>SetPowerState</t>
  </si>
  <si>
    <t>device</t>
  </si>
  <si>
    <t>Switch on power for a peripheral</t>
  </si>
  <si>
    <t>UI8 : Register of selected device
0.bit: FineADCS
1.bit: Camera
2.bit: GPS
3.bit: SDR
4.bit: Optical Receiver</t>
  </si>
  <si>
    <t>GetPowerState</t>
  </si>
  <si>
    <t>UI8: Mode
0 - Nominal Mode
1 - Experimental Mode</t>
  </si>
  <si>
    <t>Return UI8 : Power status of selected device
0.bit: FineADCS
1.bit: Camera
2.bit: GPS
3.bit: SDR
4.bit: Optical Receiver</t>
  </si>
  <si>
    <t>Get power status for a peripheral</t>
  </si>
  <si>
    <t>CCSDSEngine</t>
  </si>
  <si>
    <t>SDR</t>
  </si>
  <si>
    <t>FDIR</t>
  </si>
  <si>
    <t>Nanomind</t>
  </si>
  <si>
    <t>OpticalReceiver</t>
  </si>
  <si>
    <t>MittyARM</t>
  </si>
  <si>
    <t>simSetMessageBuffer</t>
  </si>
  <si>
    <t>buffer</t>
  </si>
  <si>
    <t>readFromMessageBuffer</t>
  </si>
  <si>
    <t>bytesNo</t>
  </si>
  <si>
    <t>Read bytesNo from operating buffer</t>
  </si>
  <si>
    <t xml:space="preserve">The operating buffer is used as a source of incoming data. It is retrieved with readFromMessage and when it has reached end it is wrapped around. </t>
  </si>
  <si>
    <t>Simulator method only: sets the chance a bit from the operating buffer will be flipped upon read.</t>
  </si>
  <si>
    <t>Simulator method only: sets the operating buffer of the optical receiver.</t>
  </si>
  <si>
    <t xml:space="preserve">Calculation is applied to each bit: maximum value 10000 is 100% message consistency(no bit flip). Minimum value 5000 is 50% chance of bit flip. </t>
  </si>
  <si>
    <t>simSetSuccessRate</t>
  </si>
  <si>
    <t>successRate</t>
  </si>
  <si>
    <t>GetInfoTelemetry</t>
  </si>
  <si>
    <t>0x34</t>
  </si>
  <si>
    <t>0 UI8 Primary Target Type: should be 0x02
1 UI8 Secondary Target Type
2 - internal use
3..12 String Device Name [including string terminating character]
13..15 String Device Model Name [including string terminating character]
16..19 UI32 Serial Number
20..52 String Compile Time [including string terminating character]
53..58 String Software Version [including string terminating character]
59 UI8 Debug Level
60..70 String Git Commit ID [including string terminating character]
71..91 String Compiler [including string terminating character]
92..102 String Compiler Version
103..157 - internal use</t>
  </si>
  <si>
    <t>GetSensorTelemetry</t>
  </si>
  <si>
    <t>Byte No. Type Description
0-3 Float Magnetic Field X [uT]
4-7 Float Magnetic Field Y [uT]
8-11 Float Magnetic Field Z [uT]
12-15 Float Accelerometer X [m/s^2]
16-19 Float Accelerometer Y [m/s^2]
20-23 Float Accelerometer Z [m/s^2]
24-27 Float Gyro 1 X [mdps]
28-31 Float Gyro 1 Y [mdps]
32-35 Float Gyro 1 Z [mdps]
36-39 Float Gyro 2 X [mdps]
40-43 Float Gyro 2 Y [mdps]
44-47 Float Gyro 2 Z [mdps]
48-55 UI64 ST200 Time [sec]
56-57 UI16 ST200 Time [m sec]
58-61 Float Quaternion 1
62-65 Float Quaternion 2
66-69 Float Quaternion 3
70-73 Float Quaternion 4</t>
  </si>
  <si>
    <t>0x35</t>
  </si>
  <si>
    <t>GetActuatorTelemetry</t>
  </si>
  <si>
    <t>0x36</t>
  </si>
  <si>
    <t>Byte No. Type Description
0-1 I16 Reaction Wheel Current Speed X [rpm]
2-3 I16 Reaction Wheel Last Target Value X []
4 UI8 Reaction Wheel Target Mode X [Values- rpm, TBD,
rpm/sec]
5-6 I16 Reaction Wheel Current Speed Y [rpm]
7-8 I16 Reaction Wheel Last Target Value Y []
9 UI8 Reaction Wheel Target Mode Y [Values- rpm, TBD,
rpm/sec]
10-11 I16 Reaction Wheel Current Speed Z [rpm]
12-13 I16 Reaction Wheel Last Target Value Z []
14 UI8 Reaction Wheel Target Mode Z [Values- rpm, TBD,
rpm/sec]
15-16 I16 Magnetorquer Target X [mA m^2]
17-18 I16 Magnetorquer Target Y [mA m^2]
19-20 I16 Magnetorquer Target Z [mA m^2]</t>
  </si>
  <si>
    <t>GetAttitudeTelemetry</t>
  </si>
  <si>
    <t>0x37</t>
  </si>
  <si>
    <t>Byte No. Type Description
0-3 Float Quaternion Attitude 1
4-7 Float Quaternion Attitude 2
8-11 Float Quaternion Attitude 3
12-15 Float Quaternion Attitude 4
16-19 Float Angular rate X [rad/sec]
20-23 Float Angular rate Y [rad/sec]
24-27 Float Angular rate Z [rad/sec]</t>
  </si>
  <si>
    <t>GetExtendedSensorTelemetry</t>
  </si>
  <si>
    <t>0x38</t>
  </si>
  <si>
    <t>Byte No. Type Description
0-73 Sensor Telemetry
74-81 UI64 Magnetometer Timestamp [msec]
82-89 UI64 Accelerometer Timestamp [msec]
90-97 UI64 Gyro 1 Timestamp [msec]
98-105 UI64 Gyro 2 Timestamp [msec]
106-113 UI64 Sun Sensor 1 Timestamp [msec]
114-121 UI64 Sun Sensor 2 Timestamp [msec]
122-129 UI64 Sun Sensor 3 Timestamp [msec]
130-137 UI64 Sun Sensor 4 Timestamp [msec]
138-145 UI64 Sun Sensor 5 Timestamp [msec]
146-153 UI64 Sun Sensor 6 Timestamp [msec]</t>
  </si>
  <si>
    <t>GetExtendedActuatorTelemetry</t>
  </si>
  <si>
    <t>Byte No. Type Description
0-20 Actuator Telemetry
21-28 UI64 Reaction Wheel Speed Timestamp [msec]
29-36 UI64 Magnetorquer X Target Timestamp [msec]
37-44 UI64 Magnetorquer Y Target Timestamp [msec]
45-52 UI64 Magnetorquer Z Target Timestamp [msec]</t>
  </si>
  <si>
    <t>0x39</t>
  </si>
  <si>
    <t>GetExtendedAttitudeTelemetry</t>
  </si>
  <si>
    <t>Byte No. Type Description
0-27 Attitude Telemetry
28-35 UI64 Star Tracker Timestamp [msec]</t>
  </si>
  <si>
    <t>0x3A</t>
  </si>
  <si>
    <t>GetMagneticTelemetry</t>
  </si>
  <si>
    <t>Data:
3xF32: Magnetic field
measured by sensor
3xF32: Final magnetic field
in b-frame, which is a
emulated one, if SC is
rotating too fast.
1xUI64: Time stamp</t>
  </si>
  <si>
    <t>0x3B</t>
  </si>
  <si>
    <t>GetSunTelemetry</t>
  </si>
  <si>
    <t>Data:
3xF32: Final Sunsensor after
selection in b-frame
UI8: valid flag</t>
  </si>
  <si>
    <t>SetThresholdValueForMagEmulation</t>
  </si>
  <si>
    <t>value</t>
  </si>
  <si>
    <t>GetThresholdValueForMagEmulation</t>
  </si>
  <si>
    <t>Data:
1xF32: Threshold value, from
which the emulated magnetic
values are used by SC.</t>
  </si>
  <si>
    <t>0x3D</t>
  </si>
  <si>
    <t>0x3C</t>
  </si>
  <si>
    <t>0x3E</t>
  </si>
  <si>
    <t>ClearErrorRegister</t>
  </si>
  <si>
    <t>Clear saved errors on iADCS
general status</t>
  </si>
  <si>
    <t>0x41</t>
  </si>
  <si>
    <t>GetSystemRegisters</t>
  </si>
  <si>
    <t>UI8: Type
0 - Scheduler Register;
1 - Error Register;
2 - Status Register;
4 - HL Main Register
5 - HL Scheduler Register
Data:
UI32: Register</t>
  </si>
  <si>
    <t>0x42</t>
  </si>
  <si>
    <t>GetControlRegisters</t>
  </si>
  <si>
    <t>UI8: Type
UI8: Type = 3
Data:
UI32: Control Main;
UI32: Control Error
Register;
UI32: Control All Axis
Register;
3x UI32: Control Single Axis
Register</t>
  </si>
  <si>
    <t>SetSystemRegister</t>
  </si>
  <si>
    <t>0x43</t>
  </si>
  <si>
    <t>UI8: Type
0 - Scheduler Register;
4 - HL Main Register;
5 - HL Scheduler Register;
UI32: Value</t>
  </si>
  <si>
    <t>ResetSystemRegister</t>
  </si>
  <si>
    <t>UI8: Type
0 - Scheduler Register;
1 - Error Register</t>
  </si>
  <si>
    <t>0x44</t>
  </si>
  <si>
    <t>SetMemberUpdateInterval</t>
  </si>
  <si>
    <t>memberID</t>
  </si>
  <si>
    <t>interval</t>
  </si>
  <si>
    <t>UI8: Member ID
0 - Gyro 1
1 - Gyro 2
2 - Magmeter
3 - Accelerometer
4 - ST200
5 - Sunsensor
6 - Temperature Sensor
7 - Power Sensor
8 - RWs
9 - MTQ-Relax Time
10 - Orbit
11 - ACS
12 - Control
13 - HL-Mode / Target Capture
1
UI64: Update Interval</t>
  </si>
  <si>
    <t>0x45</t>
  </si>
  <si>
    <t>GetMemberUpdateInterval</t>
  </si>
  <si>
    <t>UI8: Member ID
0 - Gyro 1
1 - Gyro 2
2 - Magmeter
3 - Accelerometer
4 - ST200
5 - Sunsensor
6 - Temperature Sensor
7 - Power Sensor
8 - RWs
9 - MTQ-Relax Time
10 - Orbit
11 - ACS
12 - Control
13 - HL-Mode / Target Capture
1
Data:
UI64: Update Interval</t>
  </si>
  <si>
    <t>0x46</t>
  </si>
  <si>
    <t>SetHILStatus</t>
  </si>
  <si>
    <t>HILStatusRegister</t>
  </si>
  <si>
    <t>Bit
No
Description Comments
Status:
Bit = 1 : Enable
Bit = 0 : Disable
Valid:
Bit = 1 : Yes
Bit = 0 : No
4 BIT_MASK_COMPASS HIL Mode Status of Magnetometer
5 BIT_MASK_ACC HIL Mode Status of Accelerometer
6 BIT_MASK_GYRO1 HIL Mode Status of Gyro 1
7 BIT_MASK_GYRO2 HIL Mode Status of Gyro 2
8 BIT_MASK_SS_1 HIL Mode Status of Sun Sensor 1
9 BIT_MASK_SS_2 HIL Mode Status of Sun Sensor 2
10 BIT_MASK_SS_3 HIL Mode Status of Sun Sensor 3
11 BIT_MASK_SS_4 HIL Mode Status of Sun Sensor 4
12 BIT_MASK_SS_5 HIL Mode Status of Sun Sensor 5
13 BIT_MASK_SS_6 HIL Mode Status of Sun Sensor 6
14 BIT_MASK_MTQ_X HIL Mode Status of MTQ X
15 BIT_MASK_MTQ_Y HIL Mode Status of MTQ Y
16 BIT_MASK_MTQ_Z HIL Mode Status of MTQ Z
17 BIT_MASK_RW_X HIL Mode Status of RW X
18 BIT_MASK_RW_Y HIL Mode Status of RW Y
19 BIT_MASK_RW_Z HIL Mode Status of RW Z
20 BIT_MASK_ST HIL Mode Status of Startracker</t>
  </si>
  <si>
    <t>GetHILStatus</t>
  </si>
  <si>
    <t>0x50</t>
  </si>
  <si>
    <t>0x51</t>
  </si>
  <si>
    <t>iAD</t>
  </si>
  <si>
    <t>Arg3 Type</t>
  </si>
  <si>
    <t>Arg3 Act</t>
  </si>
  <si>
    <t>0xAA</t>
  </si>
  <si>
    <t>SetUpdateInterval</t>
  </si>
  <si>
    <t>UI32: Interval time in [
msec]</t>
  </si>
  <si>
    <t>0x80</t>
  </si>
  <si>
    <t>SetValuesToAllSensors</t>
  </si>
  <si>
    <t>values</t>
  </si>
  <si>
    <t>Only in HIL Mode
6x [3xF32 + 1xF32] -
Sunvector + Intensity</t>
  </si>
  <si>
    <t>0x81</t>
  </si>
  <si>
    <t>GetValuesAllSensors</t>
  </si>
  <si>
    <t>Get sunsensor values
6x [3xF32 + 1xF32] -
Sunvector + Intensity</t>
  </si>
  <si>
    <t>0x82</t>
  </si>
  <si>
    <t>SetCalibrationParametersAllSensors</t>
  </si>
  <si>
    <t>0x83</t>
  </si>
  <si>
    <t>Set Calibration Parameters
9x F32 - Calibration matrix
3x F32 - Calibration Offset</t>
  </si>
  <si>
    <t>GetCalibrationParametersAllSensors</t>
  </si>
  <si>
    <t>Get Calibration Parameters
9x F32 - Calibration matrix
3x F32 - Calibration Offset</t>
  </si>
  <si>
    <t>0x84</t>
  </si>
  <si>
    <t>EnableCalibrationAllSensors</t>
  </si>
  <si>
    <t>Enable Calibration</t>
  </si>
  <si>
    <t>DisableCalibrationAllSensors</t>
  </si>
  <si>
    <t>Disable Calibration</t>
  </si>
  <si>
    <t>0x85</t>
  </si>
  <si>
    <t>0x86</t>
  </si>
  <si>
    <t>0x88</t>
  </si>
  <si>
    <t>SetUpdateIntervalRW</t>
  </si>
  <si>
    <t>SetSpeedToAllRWs</t>
  </si>
  <si>
    <t>3x I16 : Desired speeds for
3 axis in [rpm]</t>
  </si>
  <si>
    <t>0x89</t>
  </si>
  <si>
    <t>GetSpeedAllRWs</t>
  </si>
  <si>
    <t>3x I16: Speeds of 3 axis in
[rpm ]</t>
  </si>
  <si>
    <t>0x8A</t>
  </si>
  <si>
    <t>SetAccAllRWs</t>
  </si>
  <si>
    <t>3x I16: Acceleration in
[rpm/sec]</t>
  </si>
  <si>
    <t>0x8C</t>
  </si>
  <si>
    <t>SetSleepAllRWs</t>
  </si>
  <si>
    <t>sleepMode</t>
  </si>
  <si>
    <t>UI8: Sleep mode
0 - Sleep Mode 1: Coast
1 - Sleep Mode 2: Passive
Brake</t>
  </si>
  <si>
    <t>0x8D</t>
  </si>
  <si>
    <t>SetDipoleMomentAllMTQs</t>
  </si>
  <si>
    <t>3x I16 : Values for 3 axis
in [mAm^2]</t>
  </si>
  <si>
    <t>0x90</t>
  </si>
  <si>
    <t>GetDipoleMomentAllMTQs</t>
  </si>
  <si>
    <t>0x91</t>
  </si>
  <si>
    <t>SuspendAllMTQs</t>
  </si>
  <si>
    <t>Set MTQs in sleep mode</t>
  </si>
  <si>
    <t>0x92</t>
  </si>
  <si>
    <t>ResumeAllMTQs</t>
  </si>
  <si>
    <t>Resume MTQs with previous
settings</t>
  </si>
  <si>
    <t>0x93</t>
  </si>
  <si>
    <t>ResetAllMTQs</t>
  </si>
  <si>
    <t>Reset MTQs Microcontrollers</t>
  </si>
  <si>
    <t>0x94</t>
  </si>
  <si>
    <t>RunSelftTestAllMTQs</t>
  </si>
  <si>
    <t>Degaus operation to remove
resisual magnetic field in
the mtqs. Restart of mtqs
needed after this operation</t>
  </si>
  <si>
    <t>0x95</t>
  </si>
  <si>
    <t>SetMTQRelaxTime</t>
  </si>
  <si>
    <t>relaxtime</t>
  </si>
  <si>
    <t>Set relax time for all MTQs.
Relax time: time MTQ needs
to build up or destroy the
desired field
I16: relax time in [msec ]</t>
  </si>
  <si>
    <t>0x96</t>
  </si>
  <si>
    <t>StopAllMTQ</t>
  </si>
  <si>
    <t>Set all MTQs target to zero.</t>
  </si>
  <si>
    <t>0x97</t>
  </si>
  <si>
    <t>MTQXSetDipoleMoment</t>
  </si>
  <si>
    <t>dipoleValue</t>
  </si>
  <si>
    <t>Set I16: Dipole moment value
in [mAm^2]</t>
  </si>
  <si>
    <t>0xA0</t>
  </si>
  <si>
    <t>MTQXGetDipoleMoment</t>
  </si>
  <si>
    <t>Get I16: Dipole moment value
in [mAm^2]</t>
  </si>
  <si>
    <t>MTQXSuspend</t>
  </si>
  <si>
    <t>Set mtq in sleep mode.</t>
  </si>
  <si>
    <t>MTQXResume</t>
  </si>
  <si>
    <t>Restart mtq with previous
settings</t>
  </si>
  <si>
    <t>MTQXRunSelfTest</t>
  </si>
  <si>
    <t>Degaus operation to remove
resisual magnetic field in
the mtq. Restart of mtq
needed after this operation</t>
  </si>
  <si>
    <t>MTQXReset</t>
  </si>
  <si>
    <t>0x08</t>
  </si>
  <si>
    <t>Reset mtq microcontroller</t>
  </si>
  <si>
    <t>MTQXStop</t>
  </si>
  <si>
    <t>Stop mtq microcontroller</t>
  </si>
  <si>
    <t>0x09</t>
  </si>
  <si>
    <t>MTQYSetDipoleMoment</t>
  </si>
  <si>
    <t>MTQYGetDipoleMoment</t>
  </si>
  <si>
    <t>MTQYSuspend</t>
  </si>
  <si>
    <t>MTQYResume</t>
  </si>
  <si>
    <t>MTQYRunSelfTest</t>
  </si>
  <si>
    <t>MTQYReset</t>
  </si>
  <si>
    <t>MTQYStop</t>
  </si>
  <si>
    <t>0xA1</t>
  </si>
  <si>
    <t>0xA2</t>
  </si>
  <si>
    <t>MTQZSetDipoleMoment</t>
  </si>
  <si>
    <t>MTQZGetDipoleMoment</t>
  </si>
  <si>
    <t>MTQZSuspend</t>
  </si>
  <si>
    <t>MTQZResume</t>
  </si>
  <si>
    <t>MTQZRunSelfTest</t>
  </si>
  <si>
    <t>MTQZReset</t>
  </si>
  <si>
    <t>MTQZStop</t>
  </si>
  <si>
    <t>0xA3</t>
  </si>
  <si>
    <t>speedValue</t>
  </si>
  <si>
    <t>SetRWXAcceleration</t>
  </si>
  <si>
    <t>SetRWXSpeed</t>
  </si>
  <si>
    <t>GetRWXSpeed</t>
  </si>
  <si>
    <t>accelerationValue</t>
  </si>
  <si>
    <t>Set wheel speed in [rpm]
I16: speed</t>
  </si>
  <si>
    <t>Get wheel speed in [rpm]
I16: speed</t>
  </si>
  <si>
    <t>Set desired acceleration of the wheel in [rpm/sec]
I16: Acceleration</t>
  </si>
  <si>
    <t>SetRWXSleep</t>
  </si>
  <si>
    <t>UI8: Sleep mode
0 - Sleep Mode 1: Coast
1 - Sleep Mode 2: Passive Brake</t>
  </si>
  <si>
    <t>GetRWXID</t>
  </si>
  <si>
    <t>Get RW ID on selected Axis
UI32: Wheel ID</t>
  </si>
  <si>
    <t>SetRWYSpeed</t>
  </si>
  <si>
    <t>GetRWYSpeed</t>
  </si>
  <si>
    <t>SetRWYAcceleration</t>
  </si>
  <si>
    <t>SetRWYSleep</t>
  </si>
  <si>
    <t>GetRWYID</t>
  </si>
  <si>
    <t>0xA4</t>
  </si>
  <si>
    <t>SetRWZSpeed</t>
  </si>
  <si>
    <t>GetRWZSpeed</t>
  </si>
  <si>
    <t>SetRWZAcceleration</t>
  </si>
  <si>
    <t>SetRWZSleep</t>
  </si>
  <si>
    <t>GetRWZID</t>
  </si>
  <si>
    <t>Set quaternion q [4] in HIL
mode
4x F32:</t>
  </si>
  <si>
    <t>0xAB</t>
  </si>
  <si>
    <t>ST200SetQuaternion</t>
  </si>
  <si>
    <t>ST200UpdateInterval</t>
  </si>
  <si>
    <t>Update HIL Interval
UI64 [ms]</t>
  </si>
  <si>
    <t>SunSensor1SetValue</t>
  </si>
  <si>
    <t>0xB0</t>
  </si>
  <si>
    <t>Set Value of the selected Sun
Sensor
3x F32: Sun Sensor vector
1x F32: Sun Intensity</t>
  </si>
  <si>
    <t>SunSensor1GetValue</t>
  </si>
  <si>
    <t>Get Value of the selected Sun
Sensor
3x F32: Sun sensor vector
1x F32: Intensity</t>
  </si>
  <si>
    <t>SunSensor1SetValueQuaternion</t>
  </si>
  <si>
    <t>SunSensor1GetValueQuaternion</t>
  </si>
  <si>
    <t>0x11</t>
  </si>
  <si>
    <t>0x12</t>
  </si>
  <si>
    <t>Gyro1SetRate</t>
  </si>
  <si>
    <t>0xC0</t>
  </si>
  <si>
    <t>Gyro1GetRate</t>
  </si>
  <si>
    <t>Set gyro rate on 3 axis [in
HIL mode]
3x F32: rates on 3 axis in
[rad/s]</t>
  </si>
  <si>
    <t>Get gyro rate on 3 axis
3x F32 : rate on 3 axis in [rad/s]
1xUI64: timestamp of gyro reading</t>
  </si>
  <si>
    <t>Gyro1SetUpdateInterval</t>
  </si>
  <si>
    <t>updateRate</t>
  </si>
  <si>
    <t>Set update interval of gyro
UI32: interval in [msec]</t>
  </si>
  <si>
    <t>Gyro1RemoveBias</t>
  </si>
  <si>
    <t>Enable/ Disable Bias
Removement
I8:
0 - Off
1 - On</t>
  </si>
  <si>
    <t>Gyro1GetBias</t>
  </si>
  <si>
    <t>Enable Bias calculation on iADCS (averaging)
I32: number of values to average</t>
  </si>
  <si>
    <t>Gyro1SetFilter1</t>
  </si>
  <si>
    <t>Enable/ Disable Gyro Filter 1
(averaging filter)
UI8:
0 - Filter Off
1 - Filter On
F32: allowed deviation in [rad/s] between 2 gyro values to avoid value-jump</t>
  </si>
  <si>
    <t>allowedDeviation</t>
  </si>
  <si>
    <t>0x22</t>
  </si>
  <si>
    <t>calibrationValues</t>
  </si>
  <si>
    <t>Gyro1SetCalibrationParameters</t>
  </si>
  <si>
    <t>0x23</t>
  </si>
  <si>
    <t>Gyro1GetCalibrationParameters</t>
  </si>
  <si>
    <t>0x24</t>
  </si>
  <si>
    <t>Gyro1EnableCalibration</t>
  </si>
  <si>
    <t>0x25</t>
  </si>
  <si>
    <t>Gyro1DisableCalibration</t>
  </si>
  <si>
    <t>0x26</t>
  </si>
  <si>
    <t>Gyro1SetQuaternionFromSunSensor</t>
  </si>
  <si>
    <t>quaternionValues</t>
  </si>
  <si>
    <t>Set Quaternion from Sun Sensor for Gyro</t>
  </si>
  <si>
    <t>0x27</t>
  </si>
  <si>
    <t>Gyro1GetQuaternionFromSunSensor</t>
  </si>
  <si>
    <t>Get Quaternion from Sun Sensor for Gyro</t>
  </si>
  <si>
    <t>0x28</t>
  </si>
  <si>
    <t>float</t>
  </si>
  <si>
    <t>Float</t>
  </si>
  <si>
    <t>float[]</t>
  </si>
  <si>
    <t>0xC3</t>
  </si>
  <si>
    <t>accelerometerSetValues</t>
  </si>
  <si>
    <t>Set Values of Accelerometer [in HIL Mode]
3x F32: values for 3 axis in [m/s^2]</t>
  </si>
  <si>
    <t>accelerometerGetValues</t>
  </si>
  <si>
    <t>Get Values of Accelerometer
3x F32: values of 3 axis in [m/s^2]</t>
  </si>
  <si>
    <t>Set update interval
UI32: interval in [msec]</t>
  </si>
  <si>
    <t>accelerometerReadInterval</t>
  </si>
  <si>
    <t>magnetometerSetMagneticField</t>
  </si>
  <si>
    <t>Set Value on Magnetometer [in HIL Mode]
3x F32: value on 3 axis in [T]</t>
  </si>
  <si>
    <t>0xC6</t>
  </si>
  <si>
    <t>magnetometerGetMagneticField</t>
  </si>
  <si>
    <t>Get Value on Magnetometer
3x F32: value of 3 axis in [T]</t>
  </si>
  <si>
    <t>magnetometerSetUpdateInterval</t>
  </si>
  <si>
    <t>Set update interval of Magnetometer
UI32: interval in [msec]</t>
  </si>
  <si>
    <t>accelerometerSetCalibrationParams</t>
  </si>
  <si>
    <t>accelerometerGetCalibrationParams</t>
  </si>
  <si>
    <t>accelerometerEnableCalibration</t>
  </si>
  <si>
    <t>accelerometerDisableCalibration</t>
  </si>
  <si>
    <t>accelerometerSetQuaternionFromSunSensor</t>
  </si>
  <si>
    <t>accelerometerGetQuaternionFromSunSensor</t>
  </si>
  <si>
    <t>Set Quaternion from Sun Sensor for Compass</t>
  </si>
  <si>
    <t>Get Quaternion from Sun Sensor for Compass</t>
  </si>
  <si>
    <t>requestRegister</t>
  </si>
  <si>
    <t>0x30</t>
  </si>
  <si>
    <t>Get Kalman 2 Telemetry:
Unselected items return zeros
UI32: Type
0 - Measured Gyro;
Data:
3xUI32 Gyro Telemetry
2 - Estimated Bias;
Data:
3x UI32 : zeros;
3x UI32 : Estimated Bias
4 - Angle Velocity;
Data:
6x UI32: zeros;
3x UI32 Angle Velocity;
8 - ST Quaternion;
Data
9x UI32 : zeros;
4x UI32 ST Telemetry
10 - Kalman Quaternion
Data:
13x UI32 zeros;
4xUI32 Kalman Quaternion</t>
  </si>
  <si>
    <t>selectGyro</t>
  </si>
  <si>
    <t>Select gyro to be used by
Kalman 2 Filter
UI8:
0 - Gyro 1
1 - Gyro 2</t>
  </si>
  <si>
    <t>Enable Kalman 2 Filtering</t>
  </si>
  <si>
    <t>Disable Kalman 2 Filtering</t>
  </si>
  <si>
    <t>kalman2FilterGetTelemetry</t>
  </si>
  <si>
    <t>kalman2FilterSelectGyro</t>
  </si>
  <si>
    <t>kalman2FilterStart</t>
  </si>
  <si>
    <t>kalman2FilterStop</t>
  </si>
  <si>
    <t>kalman4FilterGetTelemetry</t>
  </si>
  <si>
    <t>Get Kalman 4 Telemetry:
N_data = 68
Unselected items return
zeroes.
See: 5.5.27.9
UI32: register of selected
values
see: 5.5.27.9</t>
  </si>
  <si>
    <t>Select gyro to be used by
Kalman 4 Filter
UI8:
0 - Gyro 1
1 - Gyro 2</t>
  </si>
  <si>
    <t>kalman4FilterSelectGyro</t>
  </si>
  <si>
    <t>kalman4FilterStart</t>
  </si>
  <si>
    <t>kalman4FilterStop</t>
  </si>
  <si>
    <t>0x2A</t>
  </si>
  <si>
    <t>0x2B</t>
  </si>
  <si>
    <t>controlLoopsSetUpdateInterval</t>
  </si>
  <si>
    <t>controlLoopsGetTargetRWSpeed</t>
  </si>
  <si>
    <t>Get target rw speed commanding by controller
3x I16: Target Speeds</t>
  </si>
  <si>
    <t>0x14</t>
  </si>
  <si>
    <t>controlLoopsGetTargetMTWDipoleMoment3D</t>
  </si>
  <si>
    <t>Get target mtq values commanding by controller
3x I16: Target dipole moment</t>
  </si>
  <si>
    <t>0x15</t>
  </si>
  <si>
    <t>controlLoopsGetStatus</t>
  </si>
  <si>
    <t>Get Status of control group
1x UI32: General status
Bit
No
Description Comments
Status:
Bit = 1 : Enable
Bit = 0 : Disable
Error:
Bit = 1 : Yes
Bit = 0 : No
0 CTRL_FLAG_CS_IDLE Idle Status Of Control Module
1 CTRL_FLAG_CS_SAC_MODE Single Axis Mode Status
2 CTRL_FLAG_CS_AAC_MODE All Axis Mode Status
31 CTRL_ERR_FLAG_GENERAL Error of Control Module
1x UI32: Error Status;
1x UI32: All Axis Control
Bit
No
Description Comments
Status:
Bit = 1 : Enable
Bit = 0 : Disable
0 MODE_BDOT_1 Bdot control using algorithm 1
1 MODE_BDOT_2 Bdot control using algorithm 2
2 MODE_SUN_POINTING Sun pointing mode
3 MODE_SSM Single spinning mode
3x UI32: Single Axis Control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</t>
  </si>
  <si>
    <t>controlLoopsSetAntiWindup</t>
  </si>
  <si>
    <t>axis</t>
  </si>
  <si>
    <t>controlRegister</t>
  </si>
  <si>
    <t>Set Anti Windup Angle
Parameters
1x UI8: Axis;
1x UI32: Control Register;
1x F32: Threshold value;
1x F32 Multiplication factor</t>
  </si>
  <si>
    <t>controlLoopsGetAntiWindup</t>
  </si>
  <si>
    <t>Get Anti Windup Angle
Parameters
Send :
1x UI8: Axis;
1x UI32: Control Register;
Receive:
PID, Angle Velocity and Angle
DCT controllers:
1x F32: Threshold value;
1x F32: Multiplication
factor
Cascade Control:
1x F32: In loop Threshold;
1x F32: In loop
Multiplication factor;
1x F32: Out loop Threshold;
1x F32: Out loop
Multiplication factor</t>
  </si>
  <si>
    <t>singleAxisStartControlLoop</t>
  </si>
  <si>
    <t>targetAngle</t>
  </si>
  <si>
    <t>Start Control Loop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 [deg]</t>
  </si>
  <si>
    <t>0x60</t>
  </si>
  <si>
    <t>singleAxisStopControlLoop</t>
  </si>
  <si>
    <t>Stop Control Loop
UI8: Axis</t>
  </si>
  <si>
    <t>0x61</t>
  </si>
  <si>
    <t>singleAxisSetParameter</t>
  </si>
  <si>
    <t>Set Control Parameters:
DCT Control: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Angle;
3x F32: Applied Parameters
Cascade Control:
UI8: Axis;
UI32: Control Register
F32: Target Angle;
6x F32: Applied Parameters</t>
  </si>
  <si>
    <t>singleAxisGetParameter</t>
  </si>
  <si>
    <t>0x62</t>
  </si>
  <si>
    <t>0x63</t>
  </si>
  <si>
    <t>Get control parameters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DCT Control:
F32: Target Angle;
3x F32: Applied Parameters
Cascade Control:
F32: Target Angle;
6x F32: Applied Parameters</t>
  </si>
  <si>
    <t>singleAxisResetParameter</t>
  </si>
  <si>
    <t>Reset control parameters to
default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F32: Target Angle;
3x F32: Resetted Paramerters of Selected Controller</t>
  </si>
  <si>
    <t>0x64</t>
  </si>
  <si>
    <t>sunPointingStartControlLoop</t>
  </si>
  <si>
    <t>targetSunVector</t>
  </si>
  <si>
    <t>0x70</t>
  </si>
  <si>
    <t>sunPointingStopControlLoop</t>
  </si>
  <si>
    <t>Stop Control Loop</t>
  </si>
  <si>
    <t>Start Control Loop with given target sun vector
F32: X - value;
F32: Y - value;
F32: Z - value;</t>
  </si>
  <si>
    <t>0x71</t>
  </si>
  <si>
    <t>sunPointingSetParameter</t>
  </si>
  <si>
    <t>Set Control Parameters
F32: Gain Kp;
F32: Gain Kv[1][1];
F32: Gain Kv[1][2];
F32: Gain Kv[1][3];
F32: Gain Kv[2][2];
F32: Gain Kv[2][3];
F32: Gain Kv[0][3];
Kv is a symmetric 3x3 matrix</t>
  </si>
  <si>
    <t>0x72</t>
  </si>
  <si>
    <t>sunPointingGetParameter</t>
  </si>
  <si>
    <t>Get controller parameters
3xF32: Target sun vector;
1xF32: Controller gain Kp;
6xF32: Controller gain Kv,
Kv is a symmetric 3x3 matrix</t>
  </si>
  <si>
    <t>0x73</t>
  </si>
  <si>
    <t>sunPointingResetParameter</t>
  </si>
  <si>
    <t>Reset control parameters to default</t>
  </si>
  <si>
    <t>0x74</t>
  </si>
  <si>
    <t>controller</t>
  </si>
  <si>
    <t>Start Control Loop
UI8:
0 - Bdot Controller 1
1 - Bdot Controller 2</t>
  </si>
  <si>
    <t>bdotStartControlLoop</t>
  </si>
  <si>
    <t>bdotStopControlLoop</t>
  </si>
  <si>
    <t>bdotSetParameter</t>
  </si>
  <si>
    <t>gain</t>
  </si>
  <si>
    <t>Set Control Parameters [only for Bdot Controller 1]
F32: Controller gain</t>
  </si>
  <si>
    <t>bdotGetParameter</t>
  </si>
  <si>
    <t>Get controller gain of Bdot
Controller 1
F32: Controller gain</t>
  </si>
  <si>
    <t>bdotResetParameter</t>
  </si>
  <si>
    <t>singleSpinningStartControlLoop</t>
  </si>
  <si>
    <t>targetBodyAxis</t>
  </si>
  <si>
    <t>targetAngularVelocityMagnitude</t>
  </si>
  <si>
    <t>inertialTargetVector</t>
  </si>
  <si>
    <t>Start single spinning mode with given targets
- Target body axis
F32: X - value;
F32: Y - value;
F32: Z - value;
- Target angular velocity magnitude;
F32: Target a. velocity magnitude;
- Inertial target vector
F32: X - value;
F32: Y - value;</t>
  </si>
  <si>
    <t>singleSpinningStopControlLoop</t>
  </si>
  <si>
    <t>singleSpinningSetParameter</t>
  </si>
  <si>
    <t>Set Control Parameters
F32: Gain K;
F32: Gain K1;
F32: Gain K2;
F32: Gain K3;
F32: Angle Velocity Margin;
F32: Angle b Target - Margin;
F32: Angle i Target - Margin</t>
  </si>
  <si>
    <t>singleSpinningGetParameter</t>
  </si>
  <si>
    <t>Get controller parameters
3x F32: Target body axis;
1x F32: Target angular velocity magnitude;
3x F32: Inertial Target Axis;
3x F32: Controller gains;
3x F32: Controller Margins</t>
  </si>
  <si>
    <t>long[]</t>
  </si>
  <si>
    <t>times</t>
  </si>
  <si>
    <t>Start target tracking mode:
UI8 Type:
0 - Constant Velocity:
4x F32: Start Quaternion;
4x F32: End Quaternion;
1x UI64: Start Time
1x UI64: End Time</t>
  </si>
  <si>
    <t>modeType</t>
  </si>
  <si>
    <t>targetTrackingStartModeConstantVel</t>
  </si>
  <si>
    <t>targetTrackingStartModeGeneral</t>
  </si>
  <si>
    <t>Start target tracking mode:
UI8 Type:
2 - General
12x F32 Poynomials;
1x UI64: Start Time;
1x UI64: End Time</t>
  </si>
  <si>
    <t>targetTrackingStartModeWGS84</t>
  </si>
  <si>
    <t>Start target tracking mode:
UI8 Type:
3 - Fix WGS84;
1x F32 : Latitude;
1x F32 : Longitude;
1x F32 : Altitude;
1x UI64: Start Time;
1x UI64: End Time</t>
  </si>
  <si>
    <t>targetTrackingStopMode</t>
  </si>
  <si>
    <t>Stop target tracking mode</t>
  </si>
  <si>
    <t>targetTrackingSetParameters</t>
  </si>
  <si>
    <t>Set target tracking parameters:
1x F32: Gain K
1x F32: Gain K1</t>
  </si>
  <si>
    <t>targetTrackingGetParameters</t>
  </si>
  <si>
    <t>Get target tracking
parameters:
UI8 Type:
0 - Constante Velocity
Data:
1x F32: Gain K;
1x F32: Gain K1;
1x U8: Track Mode;
4x F32: Start Quaternion ;
4x F32: End Quaternion;
1x UI64: Start Time;
1x UI64: End Time
2 - General
Data
1x F32: Gain K;
1x F32: Gain K1;
1x U8: Track Mode;
12x F32: Poynomials History;
1x UI64: Start Time;
1x UI64: End Time
Get target tracking
parameters:
UI8 Type:
3 - Fix WGS84;
Data
1x F32: Gain K;
1x F32: Gain K1;
1x U8: Track Mode;
1x F32: Latitude;
1x F32: Longitude;
1x F32: Altitude;
1x UI64: Start Time;
1x UI64: End Time</t>
  </si>
  <si>
    <t>targetTrackingResetParameters</t>
  </si>
  <si>
    <t>Set Target to initial parameters</t>
  </si>
  <si>
    <t>orbitSetRV</t>
  </si>
  <si>
    <t>Set orbital r,v + epoch time</t>
  </si>
  <si>
    <t>orbitGetRV</t>
  </si>
  <si>
    <t>Get orbital r, v , JDUT
3x F32 : r [m/s]
3x F32 : v [km/s]
1x F64 : JDUT [days]</t>
  </si>
  <si>
    <t>double</t>
  </si>
  <si>
    <t>Double</t>
  </si>
  <si>
    <t>double[]</t>
  </si>
  <si>
    <t>orbitSetTLE</t>
  </si>
  <si>
    <t>tleData</t>
  </si>
  <si>
    <t>TLE Data
69x UI8 : Line 1
UI8 : Empty Character -&gt;
’\0’
69x UI8 : Line 2
UI8 : Empty Character -&gt;
’\0’</t>
  </si>
  <si>
    <t>orbitSetUpdateInterval</t>
  </si>
  <si>
    <t>updateInterval</t>
  </si>
  <si>
    <t>UI32: Update Interval in [msec]</t>
  </si>
  <si>
    <t>opModeIdle</t>
  </si>
  <si>
    <t>Same as cmd ’Set Mode: Safe’ [0x02]</t>
  </si>
  <si>
    <t>opModeSafe</t>
  </si>
  <si>
    <t>Sets the ’Safe Mode’. All sensor polling off. All actuators off. No controlling.</t>
  </si>
  <si>
    <t>opModeMeasure</t>
  </si>
  <si>
    <t>Sets the ’Measurement Mode’. All sensor polling ON. All actuators off. No controlling.</t>
  </si>
  <si>
    <t>opModeDetumble</t>
  </si>
  <si>
    <t>0x04</t>
  </si>
  <si>
    <t>Set the ’Detumbling Mode’. Enables ’B-dot Max Control Loop’ based on magnetometer and magnetorquers.
Turns off all other unnecessary activities.
Parameters:
1x UI8 Start (=1) or Stop (=0)
2x UI64 Start and Stop Time [msec]</t>
  </si>
  <si>
    <t>start</t>
  </si>
  <si>
    <t>mode</t>
  </si>
  <si>
    <t>opModeSunPointing</t>
  </si>
  <si>
    <t>Sets the ’Sun Pointing Mode’. Enables ’Sun Pointing Control Loop’ based on RW and sun sensors.
Turns off all other unnecessary activities.
Parameters:
1x UI8 Start (=1) or Stop (=0)
2x UI64 Start and Stop Time [msec]
1x UI8 Actuator Mode (only 0=RW)
3x F32 Target Sun Vector [body]</t>
  </si>
  <si>
    <t>opModeGetSunPointingStatus</t>
  </si>
  <si>
    <t>Get parameters for sun
pointing:
3x F32 Sun Vector [body frame]
1x UI8 Sun Vector Valid Flag
3x F32 Actuator Values [body frame]
(either RW Speed [rpm] or MTQ Dipole Moment [Am^2])</t>
  </si>
  <si>
    <t>opModeSetModeSpin</t>
  </si>
  <si>
    <t>targetVector</t>
  </si>
  <si>
    <t>Sets the ’Single Spinner Mode’.
Enables ’SSMC Control Loop’ based on MTQ, HP-gyro, magnetometer and sun sensors.
Turns off all other unnecessary activities.
Parameters:
1x UI8 Start (=1) or Stop (=0)
2x UI64 Start and Stop Time [msec]
3x F32 Tgt. Ang. Mom. Vec. [body]
3x F32 Tgt. Ang. Mom. Vec. [inertial]
1x F32 Tgt. Ang. Vel. [rad/sec]</t>
  </si>
  <si>
    <t>opModeGetSpinModeStatus</t>
  </si>
  <si>
    <t>Get parameters for spin mode:
3x F32 Sun Vector [body frame]
3x F32 Mag. Field [body frame]
4x F32 Quaternion
3x F32 Ang. Momentum [body]
3x F32 MTQ Dipole Moment [Am^2]</t>
  </si>
  <si>
    <t>opModeSetTargetTrackingCVelocity</t>
  </si>
  <si>
    <t>Sets the ’Contant Velocity Target Tracking Mode’.
Enables ’Control Loop’ based on RW, HP-gyro, ST, Kalman Filter.
Turns off all other unnecessary activities.
Parameters:
1x UI8 Start (=1) or Stop (=0)
2x UI64 Start and Stop Time [msec]
4x F32 Start Quaternion
4x F32 Stop Quaternion
Note: Used for Nadir Pointing</t>
  </si>
  <si>
    <t>Get parameters for tgt. mode:
3x F32 Ang. Vel. [body frame]
4x F32 Quaternion
4x F32 Target Quaternion
3x F32 RW Speed [rpm]</t>
  </si>
  <si>
    <t>opModeSetNadirTargetTracking</t>
  </si>
  <si>
    <t>opModeGetNadirTargetTrackingStatus</t>
  </si>
  <si>
    <t>opModeGetTargetTrackingCVelocityStatus</t>
  </si>
  <si>
    <t>Sets the ’Nadir Dynamic Target Tracking Mode’.
Enables ’Control Loop’ based on RW, HP-gyro, ST, Kalman Filter.
Turns off all other unnecessary activities.
Parameters:
1x UI8 Start (=1) or Stop (=0)
2x UI64 Start and Stop Time [msec]
Note: Computational Extensive – Proper Operation TBD</t>
  </si>
  <si>
    <t>Get parameters for tgt. mode:
3x F32 Position Vector [WGS84]
3x F32 Ang. Vel. [body frame]
4x F32 Quaternion
4x F32 Target Quaternion
3x F32 RW Speed [rpm]</t>
  </si>
  <si>
    <t>0x0A</t>
  </si>
  <si>
    <t>0x0B</t>
  </si>
  <si>
    <t>0x0C</t>
  </si>
  <si>
    <t>opModeSetStandardTargetTracking</t>
  </si>
  <si>
    <t>quaternionCoefficients</t>
  </si>
  <si>
    <t>Sets the ’Std. Target Tracking Mode’.
Enables ’Control Loop’ based on RW, HP-gyro, ST, Kalman Filter.
Turns off all other unnecessary activities.
Parameters:
1x UI8 Start (=1) or Stop (=0)
2x UI64 Start and Stop Time [msec]
12x F32 Quaternion Coeffcients</t>
  </si>
  <si>
    <t>0x0D</t>
  </si>
  <si>
    <t>0x0E</t>
  </si>
  <si>
    <t>opModeSetFixWGS84TargetTracking</t>
  </si>
  <si>
    <t>latitudeLongitude</t>
  </si>
  <si>
    <t>opModeGetFixWGS84TargetTracking</t>
  </si>
  <si>
    <t>Sets the ’Fix WGS84 Target Tracking Mode’.
Enables ’Control Loop’ based on RW, HP-gyro, ST, Kalman Filter.
Turns off all other unnecessary activities.
Parameters:
1x UI8 Start (=1) or Stop (=0)
2x UI64 Start and Stop Time [msec]
1x F32 Latitude [rad]
1x F32 Longitude [rad]
Note: Computational Extensive – Proper Operation TBD</t>
  </si>
  <si>
    <t>0x0F</t>
  </si>
  <si>
    <t>opModeSetTargetCapture1</t>
  </si>
  <si>
    <t>startTime</t>
  </si>
  <si>
    <t>Sets the ’HL Target Capture 1 Mode’.
Enables ’Control Loop’ based on RW, HP-gyro, Kalman Filter and ST or S/B-Sensors. Uses simple euler rotations for tracking.
Turns off all other unnecessary activities.
Parameter:
UI8 Mode
1x F32 Latitude [rad]
1x F32 Longitude [rad]
1x UI64 Start Time
4x F32 Inertial Target
Quaternion</t>
  </si>
  <si>
    <t>opModeGetTargetCapture1</t>
  </si>
  <si>
    <t>Get parameters for tgt. mode:
UI32 Status Register
UI32 Single Axis Control Reg. X
UI32 Single Axis Control Reg. Y
UI32 Single Axis Control Reg. Z
UI32 All Axis Control Register
UI8 State Counter
UI8 State Target</t>
  </si>
  <si>
    <t>opModeGetStandardTargetTrackingStatus</t>
  </si>
  <si>
    <t>This commands accepts generic structures for the ADCS.</t>
  </si>
  <si>
    <t>Low level command to interact with FineADCS</t>
  </si>
  <si>
    <t>tleLine1</t>
  </si>
  <si>
    <t>tleLine2</t>
  </si>
  <si>
    <t>Input parameters:
tleLine1
tleLine2
Return: byte array of TLE data</t>
  </si>
  <si>
    <t>simGetOrbitTLEBytesFromString</t>
  </si>
  <si>
    <t>simGetFloatFromByteArray</t>
  </si>
  <si>
    <t>byteOffset</t>
  </si>
  <si>
    <t>Test command for the helper libraries</t>
  </si>
  <si>
    <t>Input parameters:
data - the byte array, should be at least 4 bytes long
byteOffset - zero-based index, should be a multiple of four
Return: float value of data inside byte array, at the given byte offset</t>
  </si>
  <si>
    <t>simGetByteArrayFromFloat</t>
  </si>
  <si>
    <t>Input parameters:
data - the float value
Return: byte array corresponding to the float value</t>
  </si>
  <si>
    <t>simGetDoubleFromByteArray</t>
  </si>
  <si>
    <t>Input parameters:
data - the byte array, should be at least 8 bytes long
byteOffset - zero-based index, should be a multiple of eight
Return: float value of data inside byte array, at the given byte offset</t>
  </si>
  <si>
    <t>simGetByteArrayFromDouble</t>
  </si>
  <si>
    <t>Input parameters:
data - the double value
Return: byte array corresponding to the double value</t>
  </si>
  <si>
    <t>simGetIntFromByteArray</t>
  </si>
  <si>
    <t>simGetByteArrayFromInt</t>
  </si>
  <si>
    <t>Input parameters:
data - the byte array, should be at least 4 bytes long
byteOffset - zero-based index, should be a multiple of four
Return: int value of data inside byte array, at the given byte offset</t>
  </si>
  <si>
    <t>Input parameters:
data - the int value
Return: byte array corresponding to the int value</t>
  </si>
  <si>
    <t>simGetLongFromByteArray</t>
  </si>
  <si>
    <t>simGetByteArrayFromLong</t>
  </si>
  <si>
    <t>Input parameters:
data - the byte array, should be at least 8 bytes long
byteOffset - zero-based index, should be a multiple of eight
Return: long value of data inside byte array, at the given byte offset</t>
  </si>
  <si>
    <t>Input parameters:
data - the long value
Return: byte array corresponding to the long value</t>
  </si>
  <si>
    <t>Gyro2SetRate</t>
  </si>
  <si>
    <t>Gyro2GetRate</t>
  </si>
  <si>
    <t>Gyro2SetUpdateInterval</t>
  </si>
  <si>
    <t>Gyro2RemoveBias</t>
  </si>
  <si>
    <t>Gyro2GetBias</t>
  </si>
  <si>
    <t>Gyro2SetFilter1</t>
  </si>
  <si>
    <t>Gyro2SetCalibrationParameters</t>
  </si>
  <si>
    <t>Gyro2GetCalibrationParameters</t>
  </si>
  <si>
    <t>Gyro2EnableCalibration</t>
  </si>
  <si>
    <t>Gyro2DisableCalibration</t>
  </si>
  <si>
    <t>Gyro2SetQuaternionFromSunSensor</t>
  </si>
  <si>
    <t>Gyro2GetQuaternionFromSunSensor</t>
  </si>
  <si>
    <t>simGetInt16FromByteArray</t>
  </si>
  <si>
    <t>Input parameters:
data - the byte array, should be at least 2 bytes long
byteOffset - zero-based index, should be a multiple of two
Return: int value of data inside byte array, at the given byte offset</t>
  </si>
  <si>
    <t>width</t>
  </si>
  <si>
    <t>height</t>
  </si>
  <si>
    <t>The width and height input parameters are in pixels.</t>
  </si>
  <si>
    <t>simPreloadPicture</t>
  </si>
  <si>
    <t>fileName</t>
  </si>
  <si>
    <t>Simulator helper command: preload into memory a raw camera picture</t>
  </si>
  <si>
    <t>The filename of the raw picture. It is expected to be found in HOME/ops-sat-resources</t>
  </si>
  <si>
    <t>simPreloadFile</t>
  </si>
  <si>
    <t>Simulator helper command: preload into memory a raw data file</t>
  </si>
  <si>
    <t>The filename of the data raw file. It is expected to be found in HOME/ops-sat-resources</t>
  </si>
  <si>
    <t>readFromBuffer</t>
  </si>
  <si>
    <t>numberSamples</t>
  </si>
  <si>
    <t>Read samples from operating buffer</t>
  </si>
  <si>
    <t>simRunDeviceCommand</t>
  </si>
  <si>
    <t>Generic for loading restricted subsystems</t>
  </si>
  <si>
    <t>Input parameters:
data - the string which contains the name of the command with optional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</si>
</sst>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0" borderId="2" xfId="0" applyFill="1" applyBorder="1"/>
    <xf numFmtId="0" fontId="0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2" xfId="0" applyFont="1" applyFill="1" applyBorder="1" applyAlignment="1">
      <alignment wrapText="1"/>
    </xf>
    <xf numFmtId="0" fontId="3" fillId="0" borderId="0" xfId="0" applyFont="1"/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6" borderId="2" xfId="0" applyFill="1" applyBorder="1"/>
    <xf numFmtId="0" fontId="0" fillId="6" borderId="4" xfId="0" applyFill="1" applyBorder="1"/>
    <xf numFmtId="0" fontId="0" fillId="6" borderId="2" xfId="0" applyFill="1" applyBorder="1" applyAlignment="1">
      <alignment wrapText="1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1" fillId="0" borderId="5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5"/>
  <sheetViews>
    <sheetView tabSelected="1" topLeftCell="Z208" zoomScale="70" zoomScaleNormal="70" workbookViewId="0">
      <selection activeCell="AA210" sqref="AA210"/>
    </sheetView>
  </sheetViews>
  <sheetFormatPr defaultRowHeight="15" x14ac:dyDescent="0.25"/>
  <cols>
    <col min="1" max="1" width="17.140625" style="2" bestFit="1" customWidth="1"/>
    <col min="2" max="2" width="18.140625" style="2" bestFit="1" customWidth="1"/>
    <col min="3" max="3" width="9.140625" style="2" bestFit="1" customWidth="1"/>
    <col min="4" max="4" width="10" style="2" bestFit="1" customWidth="1"/>
    <col min="5" max="5" width="45.42578125" style="2" bestFit="1" customWidth="1"/>
    <col min="6" max="6" width="6" style="2" bestFit="1" customWidth="1"/>
    <col min="7" max="7" width="10.5703125" style="2" bestFit="1" customWidth="1"/>
    <col min="8" max="8" width="18.85546875" style="2" bestFit="1" customWidth="1"/>
    <col min="9" max="9" width="11" style="2" bestFit="1" customWidth="1"/>
    <col min="10" max="10" width="32.5703125" style="2" bestFit="1" customWidth="1"/>
    <col min="11" max="11" width="11" style="2" bestFit="1" customWidth="1"/>
    <col min="12" max="12" width="20.140625" style="2" bestFit="1" customWidth="1"/>
    <col min="13" max="13" width="92" style="2" bestFit="1" customWidth="1"/>
    <col min="14" max="14" width="70.7109375" style="2" customWidth="1"/>
    <col min="15" max="15" width="6.42578125" style="2" bestFit="1" customWidth="1"/>
    <col min="16" max="16" width="13.140625" style="2" bestFit="1" customWidth="1"/>
    <col min="17" max="17" width="9.42578125" style="3" bestFit="1" customWidth="1"/>
    <col min="18" max="19" width="7.85546875" style="3" bestFit="1" customWidth="1"/>
    <col min="20" max="20" width="7.85546875" style="3" customWidth="1"/>
    <col min="21" max="21" width="22.140625" style="3" bestFit="1" customWidth="1"/>
    <col min="22" max="22" width="29.5703125" style="3" bestFit="1" customWidth="1"/>
    <col min="23" max="23" width="29.5703125" style="3" customWidth="1"/>
    <col min="24" max="24" width="42.140625" style="3" bestFit="1" customWidth="1"/>
    <col min="25" max="25" width="142.140625" style="6" bestFit="1" customWidth="1"/>
    <col min="26" max="26" width="85.28515625" style="4" bestFit="1" customWidth="1"/>
    <col min="27" max="27" width="116.42578125" style="4" bestFit="1" customWidth="1"/>
    <col min="28" max="28" width="141" style="4" bestFit="1" customWidth="1"/>
    <col min="29" max="16384" width="9.140625" style="4"/>
  </cols>
  <sheetData>
    <row r="1" spans="1:28" s="8" customFormat="1" x14ac:dyDescent="0.25">
      <c r="A1" s="8" t="s">
        <v>17</v>
      </c>
    </row>
    <row r="2" spans="1:28" s="8" customFormat="1" x14ac:dyDescent="0.25">
      <c r="A2" s="8" t="s">
        <v>18</v>
      </c>
      <c r="B2" s="8">
        <v>0</v>
      </c>
    </row>
    <row r="3" spans="1:28" x14ac:dyDescent="0.25">
      <c r="A3" s="25" t="s">
        <v>0</v>
      </c>
      <c r="B3" s="25"/>
      <c r="C3" s="5"/>
      <c r="D3" s="15"/>
      <c r="E3" s="5"/>
      <c r="F3" s="5"/>
      <c r="G3" s="5"/>
      <c r="H3" s="5"/>
      <c r="I3" s="5"/>
      <c r="J3" s="5"/>
      <c r="K3" s="22"/>
      <c r="L3" s="22"/>
      <c r="M3" s="5"/>
      <c r="N3" s="15"/>
      <c r="O3" s="22"/>
      <c r="P3" s="5"/>
      <c r="Q3" s="3" t="s">
        <v>1</v>
      </c>
      <c r="Y3" s="6" t="s">
        <v>2</v>
      </c>
      <c r="Z3" s="6"/>
      <c r="AA3" s="6"/>
      <c r="AB3" s="4" t="s">
        <v>82</v>
      </c>
    </row>
    <row r="4" spans="1:28" x14ac:dyDescent="0.25">
      <c r="A4" s="2" t="s">
        <v>3</v>
      </c>
      <c r="B4" s="2" t="s">
        <v>4</v>
      </c>
      <c r="C4" s="2" t="s">
        <v>7</v>
      </c>
      <c r="D4" s="2" t="s">
        <v>81</v>
      </c>
      <c r="E4" s="2" t="s">
        <v>8</v>
      </c>
      <c r="F4" s="2" t="s">
        <v>26</v>
      </c>
      <c r="G4" s="2" t="s">
        <v>19</v>
      </c>
      <c r="H4" s="2" t="s">
        <v>21</v>
      </c>
      <c r="I4" s="2" t="s">
        <v>22</v>
      </c>
      <c r="J4" s="2" t="s">
        <v>23</v>
      </c>
      <c r="K4" s="2" t="s">
        <v>178</v>
      </c>
      <c r="L4" s="2" t="s">
        <v>179</v>
      </c>
      <c r="M4" s="2" t="s">
        <v>75</v>
      </c>
      <c r="N4" s="2" t="s">
        <v>80</v>
      </c>
      <c r="O4" s="2" t="s">
        <v>177</v>
      </c>
      <c r="P4" s="2" t="s">
        <v>46</v>
      </c>
      <c r="Q4" s="3" t="s">
        <v>47</v>
      </c>
      <c r="Y4" s="6" t="s">
        <v>25</v>
      </c>
      <c r="Z4" s="6" t="s">
        <v>60</v>
      </c>
      <c r="AA4" s="6" t="s">
        <v>61</v>
      </c>
    </row>
    <row r="5" spans="1:28" ht="89.25" customHeight="1" x14ac:dyDescent="0.25">
      <c r="Z5" s="6"/>
      <c r="AA5" s="7" t="str">
        <f>CONCATENATE("public Object runGenericMethod(int command, ArrayList&lt;Object&gt; argObject) {",CHAR(10),"switch (command) {",CHAR(10))</f>
        <v xml:space="preserve">public Object runGenericMethod(int command, ArrayList&lt;Object&gt; argObject) {
switch (command) {
</v>
      </c>
    </row>
    <row r="6" spans="1:28" ht="60" x14ac:dyDescent="0.25">
      <c r="A6" s="2" t="s">
        <v>5</v>
      </c>
      <c r="B6" s="2" t="s">
        <v>6</v>
      </c>
      <c r="Q6" s="3">
        <v>1000</v>
      </c>
      <c r="Y6" s="7" t="str">
        <f>CONCATENATE("public interface ",A6,"{")</f>
        <v>public interface IFineADCS{</v>
      </c>
      <c r="Z6" s="7" t="str">
        <f>CONCATENATE("public class ",B6," extends GenericPeripheral implements ",A6,"{",CHAR(10),"public ",B6,"(SimulatorNode simulatorNode,String name){",CHAR(10),"super(simulatorNode,name);",CHAR(10),"}")</f>
        <v>public class PFineADCS extends GenericPeripheral implements IFineADCS{
public PFineADCS(SimulatorNode simulatorNode,String name){
super(simulatorNode,name);
}</v>
      </c>
      <c r="AA6" s="6"/>
    </row>
    <row r="7" spans="1:28" ht="195" x14ac:dyDescent="0.25">
      <c r="A7" s="2" t="s">
        <v>5</v>
      </c>
      <c r="B7" s="2" t="s">
        <v>6</v>
      </c>
      <c r="C7" s="2" t="str">
        <f>'Data types'!A$5</f>
        <v>byte[]</v>
      </c>
      <c r="D7" s="2">
        <v>0</v>
      </c>
      <c r="E7" s="2" t="s">
        <v>16</v>
      </c>
      <c r="F7" s="2">
        <v>3</v>
      </c>
      <c r="G7" s="2" t="str">
        <f>'Data types'!A$2</f>
        <v>int</v>
      </c>
      <c r="H7" s="2" t="s">
        <v>20</v>
      </c>
      <c r="I7" s="2" t="str">
        <f>'Data types'!A$5</f>
        <v>byte[]</v>
      </c>
      <c r="J7" s="10" t="s">
        <v>24</v>
      </c>
      <c r="K7" s="2" t="str">
        <f>'Data types'!A$2</f>
        <v>int</v>
      </c>
      <c r="L7" s="10" t="s">
        <v>177</v>
      </c>
      <c r="M7" s="10" t="s">
        <v>535</v>
      </c>
      <c r="N7" s="16" t="s">
        <v>534</v>
      </c>
      <c r="O7" s="16"/>
      <c r="P7" s="9"/>
      <c r="Q7" s="3">
        <f>Q6+1</f>
        <v>1001</v>
      </c>
      <c r="R7" s="3" t="str">
        <f>IF(G7="","",VLOOKUP(G7,'Data types'!A$1:B$20,2,FALSE))</f>
        <v>Integer</v>
      </c>
      <c r="S7" s="3" t="str">
        <f>IF(I7="","",VLOOKUP(I7,'Data types'!A$1:B$20,2,FALSE))</f>
        <v>byte[]</v>
      </c>
      <c r="T7" s="3" t="str">
        <f>IF(K7="","",VLOOKUP(K7,'Data types'!A$1:B$20,2,FALSE))</f>
        <v>Integer</v>
      </c>
      <c r="U7" s="3" t="str">
        <f t="shared" ref="U7:U70" si="0">IF(F7="","",IF(F7=1,CONCATENATE(H7),CONCATENATE(H7,",",J7)))</f>
        <v>cmdID,data</v>
      </c>
      <c r="V7" s="3" t="str">
        <f t="shared" ref="V7:V70" si="1">IF(F7="","",IF(F7=1,CONCATENATE(G7," ",H7),IF(F7=2,CONCATENATE(G7," ",H7,",",I7," ",J7),CONCATENATE(G7," ",H7,",",I7," ",J7,",",K7," ",L7))))</f>
        <v>int cmdID,byte[] data,int iAD</v>
      </c>
      <c r="W7" s="3" t="str">
        <f>IF(C7="","",VLOOKUP(C7,'Data types'!$A$1:$B$20,2,FALSE))</f>
        <v>byte[]</v>
      </c>
      <c r="X7" s="24" t="str">
        <f t="shared" ref="X7:X70" si="2">CONCATENATE("/**",CHAR(10),"&lt;pre&gt;",CHAR(10),$M7,CHAR(10),"Input parameters:",$V7,CHAR(10),"Return parameters:",$C7,CHAR(10),"Size of returned parameters: ",IF($D7="","0",$D7),CHAR(10),$N7,CHAR(10),"&lt;/pre&gt;",CHAR(10),"*/")</f>
        <v>/**
&lt;pre&gt;
Low level command to interact with FineADCS
Input parameters:int cmdID,byte[] data,int iAD
Return parameters:byte[]
Size of returned parameters: 0
This commands accepts generic structures for the ADCS.
&lt;/pre&gt;
*/</v>
      </c>
      <c r="Y7" s="6" t="str">
        <f>CONCATENATE(Formatting!B$1,C7," ",E7,"(",V7,");//",Q7,"//",M7)</f>
        <v xml:space="preserve">    byte[] runRawCommand(int cmdID,byte[] data,int iAD);//1001//Low level command to interact with FineADCS</v>
      </c>
      <c r="Z7" s="7" t="str">
        <f>CONCATENATE(Formatting!B$1,"@Override",CHAR(10),Formatting!B$1,"@InternalData (internalID=",Q7,",commandIDs={",CHAR(34),O7,CHAR(34),",",CHAR(34),P7,CHAR(34),"},argNames={",IF(F7="",CONCATENATE(CHAR(34),CHAR(34)),IF(F7=1,CONCATENATE(CHAR(34),H7,CHAR(34)),IF(F7=2,CONCATENATE(CHAR(34),H7,CHAR(34),",",CHAR(34),J7,CHAR(34)),IF(F7=3,CONCATENATE(CHAR(34),H7,CHAR(34),",",CHAR(34),J7,CHAR(34),",",CHAR(34),L7,CHAR(34)),"other")))),",description=",CHAR(34),SUBSTITUTE(X7,CHAR(10),"\n"),CHAR(34),"})",CHAR(10),Formatting!B$1,"public ",C7," ",E7,"(",V7,") {",CHAR(10),IF(F7="",CONCATENATE(Formatting!B$1,Formatting!B$1,"ArrayList&lt;Object&gt; argObject=null;",CHAR(10)),IF(F7=1,CONCATENATE(Formatting!B$1,Formatting!B$1,"ArrayList&lt;Object&gt; argObject = new ArrayList&lt;Object&gt;();",CHAR(10),Formatting!B$1,Formatting!B$1,"argObject.add(",H7,");",CHAR(10)),IF(F7=2,CONCATENATE(Formatting!B$1,Formatting!B$1,"ArrayList&lt;Object&gt; argObject = new ArrayList&lt;Object&gt;();",CHAR(10),Formatting!B$1,Formatting!B$1,"argObject.add(",H7,");",CHAR(10),Formatting!B$1,Formatting!B$1,"argObject.add(",J7,");",CHAR(10)),CONCATENATE(Formatting!B$1,Formatting!B$1,"ArrayList&lt;Object&gt; argObject = new ArrayList&lt;Object&gt;();",CHAR(10),Formatting!B$1,Formatting!B$1,"argObject.add(",H7,");",CHAR(10),Formatting!B$1,Formatting!B$1,"argObject.add(",J7,");",CHAR(10),Formatting!B$1,Formatting!B$1,"argObject.add(",L7,");",CHAR(10))))),IF(C7="void",CONCATENATE(Formatting!B$1,Formatting!B$1),CONCATENATE(Formatting!B$1,Formatting!B$1,"return (",W7,") ")),"super.getSimulatorNode().runGenericMethod(",Q7,",argObject);",CHAR(10),Formatting!B$1,"};")</f>
        <v xml:space="preserve">    @Override
    @InternalData (internalID=1001,commandIDs={"",""},argNames={"cmdID","data","iAD",description="/**\n&lt;pre&gt;\nLow level command to interact with FineADCS\nInput parameters:int cmdID,byte[] data,int iAD\nReturn parameters:byte[]\nSize of returned parameters: 0\nThis commands accepts generic structures for the ADCS.\n&lt;/pre&gt;\n*/"})
    public byte[] runRawCommand(int cmdID,byte[] data,int iAD) {
        ArrayList&lt;Object&gt; argObject = new ArrayList&lt;Object&gt;();
        argObject.add(cmdID);
        argObject.add(data);
        argObject.add(iAD);
        return (byte[]) super.getSimulatorNode().runGenericMethod(1001,argObject);
    };</v>
      </c>
      <c r="AA7" s="7" t="str">
        <f>CONCATENATE(Formatting!B$1,"case ",Q7,": {//Origin [",A7,"] Method [",TRIM(Y7),"]",CHAR(10),IF(F7="","",IF(F7=1,CONCATENATE(Formatting!B$1,Formatting!B$1,G7," ",H7,"=(",R7,") argObject.get(0);",CHAR(10)),IF(F7=2,CONCATENATE(Formatting!B$1,Formatting!B$1,G7," ",H7,"=(",R7,") argObject.get(0);",CHAR(10),Formatting!B$1,Formatting!B$1,I7," ",J7,"=(",S7,") argObject.get(1);",CHAR(10)),CONCATENATE(Formatting!B$1,Formatting!B$1,G7," ",H7,"=(",R7,") argObject.get(0);",CHAR(10),Formatting!B$1,Formatting!B$1,I7," ",J7,"=(",S7,") argObject.get(1);",CHAR(10),Formatting!B$1,Formatting!B$1,K7," ",L7,"=(",T7,") argObject.get(2);",CHAR(10))))),IF(C7="void",CONCATENATE(Formatting!B$1,Formatting!B$1,"break; }"),CONCATENATE(Formatting!B$1,Formatting!B$1,C7," result=",IF(C7="void","null",IF(OR(C7="byte",C7="int",C7="long"),"0",IF(C7="String",CONCATENATE(CHAR(34),"Placeholder",CHAR(34)),IF(C7="byte[]",CONCATENATE("new byte[",D7,"]"),IF(C7="float","0",IF(C7="double","0","ERROR")))))),";",CHAR(10),Formatting!B$1,Formatting!B$1,"globalResult=result;",CHAR(10),Formatting!B$1,Formatting!B$1,"break;}")))</f>
        <v xml:space="preserve">    case 1001: {//Origin [IFineADCS] Method [byte[] runRawCommand(int cmdID,byte[] data,int iAD);//1001//Low level command to interact with FineADCS]
        int cmdID=(Integer) argObject.get(0);
        byte[] data=(byte[]) argObject.get(1);
        int iAD=(Integer) argObject.get(2);
        byte[] result=new byte[0];
        globalResult=result;
        break;}</v>
      </c>
      <c r="AB7" s="7" t="str">
        <f t="shared" ref="AB7:AB70" si="3">CONCATENATE($X7,CHAR(10),$C7," ",$E7,"(",$V7,,");//",$Q7)</f>
        <v>/**
&lt;pre&gt;
Low level command to interact with FineADCS
Input parameters:int cmdID,byte[] data,int iAD
Return parameters:byte[]
Size of returned parameters: 0
This commands accepts generic structures for the ADCS.
&lt;/pre&gt;
*/
byte[] runRawCommand(int cmdID,byte[] data,int iAD);//1001</v>
      </c>
    </row>
    <row r="8" spans="1:28" ht="225" x14ac:dyDescent="0.25">
      <c r="A8" s="2" t="s">
        <v>5</v>
      </c>
      <c r="B8" s="2" t="s">
        <v>6</v>
      </c>
      <c r="C8" s="2" t="str">
        <f>'Data types'!A$5</f>
        <v>byte[]</v>
      </c>
      <c r="D8" s="2">
        <v>8</v>
      </c>
      <c r="E8" s="2" t="s">
        <v>27</v>
      </c>
      <c r="J8" s="10"/>
      <c r="K8" s="10"/>
      <c r="L8" s="10"/>
      <c r="M8" s="10" t="s">
        <v>76</v>
      </c>
      <c r="N8" s="10" t="s">
        <v>84</v>
      </c>
      <c r="O8" s="10" t="s">
        <v>180</v>
      </c>
      <c r="P8" s="12" t="s">
        <v>48</v>
      </c>
      <c r="Q8" s="3">
        <f t="shared" ref="Q8:Q71" si="4">Q7+1</f>
        <v>1002</v>
      </c>
      <c r="R8" s="3" t="str">
        <f>IF(G8="","",VLOOKUP(G8,'Data types'!A$1:B$20,2,FALSE))</f>
        <v/>
      </c>
      <c r="S8" s="3" t="str">
        <f>IF(I8="","",VLOOKUP(I8,'Data types'!A$1:B$20,2,FALSE))</f>
        <v/>
      </c>
      <c r="T8" s="3" t="str">
        <f>IF(K8="","",VLOOKUP(K8,'Data types'!A$1:B$20,2,FALSE))</f>
        <v/>
      </c>
      <c r="U8" s="3" t="str">
        <f t="shared" si="0"/>
        <v/>
      </c>
      <c r="V8" s="3" t="str">
        <f t="shared" si="1"/>
        <v/>
      </c>
      <c r="W8" s="3" t="str">
        <f>IF(C8="","",VLOOKUP(C8,'Data types'!$A$1:$B$20,2,FALSE))</f>
        <v>byte[]</v>
      </c>
      <c r="X8" s="24" t="str">
        <f t="shared" si="2"/>
        <v>/**
&lt;pre&gt;
High level command to interact with FineADCS
Input parameters:
Return parameters:byte[]
Size of returned parameters: 8
0..7: iACDS100
&lt;/pre&gt;
*/</v>
      </c>
      <c r="Y8" s="6" t="str">
        <f>CONCATENATE(Formatting!B$1,C8," ",E8,"(",V8,");//",Q8,"//",M8)</f>
        <v xml:space="preserve">    byte[] Identify();//1002//High level command to interact with FineADCS</v>
      </c>
      <c r="Z8" s="7" t="str">
        <f>CONCATENATE(Formatting!B$1,"@Override",CHAR(10),Formatting!B$1,"@InternalData (internalID=",Q8,",commandIDs={",CHAR(34),O8,CHAR(34),",",CHAR(34),P8,CHAR(34),"},argNames={",IF(F8="",CONCATENATE(CHAR(34),CHAR(34)),IF(F8=1,CONCATENATE(CHAR(34),H8,CHAR(34)),IF(F8=2,CONCATENATE(CHAR(34),H8,CHAR(34),",",CHAR(34),J8,CHAR(34)),IF(F8=3,CONCATENATE(CHAR(34),H8,CHAR(34),",",CHAR(34),J8,CHAR(34),",",CHAR(34),L8,CHAR(34)),"other")))),",description=",CHAR(34),X8,CHAR(34),"})",CHAR(10),Formatting!B$1,"public ",C8," ",E8,"(",V8,") {",CHAR(10),IF(F8="",CONCATENATE(Formatting!B$1,Formatting!B$1,"ArrayList&lt;Object&gt; argObject=null;",CHAR(10)),IF(F8=1,CONCATENATE(Formatting!B$1,Formatting!B$1,"ArrayList&lt;Object&gt; argObject = new ArrayList&lt;Object&gt;();",CHAR(10),Formatting!B$1,Formatting!B$1,"argObject.add(",H8,");",CHAR(10)),IF(F8=2,CONCATENATE(Formatting!B$1,Formatting!B$1,"ArrayList&lt;Object&gt; argObject = new ArrayList&lt;Object&gt;();",CHAR(10),Formatting!B$1,Formatting!B$1,"argObject.add(",H8,");",CHAR(10),Formatting!B$1,Formatting!B$1,"argObject.add(",J8,");",CHAR(10)),CONCATENATE(Formatting!B$1,Formatting!B$1,"ArrayList&lt;Object&gt; argObject = new ArrayList&lt;Object&gt;();",CHAR(10),Formatting!B$1,Formatting!B$1,"argObject.add(",H8,");",CHAR(10),Formatting!B$1,Formatting!B$1,"argObject.add(",J8,");",CHAR(10),Formatting!B$1,Formatting!B$1,"argObject.add(",L8,");",CHAR(10))))),IF(C8="void",CONCATENATE(Formatting!B$1,Formatting!B$1),CONCATENATE(Formatting!B$1,Formatting!B$1,"return (",W8,") ")),"super.getSimulatorNode().runGenericMethod(",Q8,",argObject);",CHAR(10),Formatting!B$1,"};")</f>
        <v xml:space="preserve">    @Override
    @InternalData (internalID=1002,commandIDs={"0xAA","0x01"},argNames={"",description="/**
&lt;pre&gt;
High level command to interact with FineADCS
Input parameters:
Return parameters:byte[]
Size of returned parameters: 8
0..7: iACDS100
&lt;/pre&gt;
*/"})
    public byte[] Identify() {
        ArrayList&lt;Object&gt; argObject=null;
        return (byte[]) super.getSimulatorNode().runGenericMethod(1002,argObject);
    };</v>
      </c>
      <c r="AA8" s="7" t="str">
        <f>CONCATENATE(Formatting!B$1,"case ",Q8,": {//Origin [",A8,"] Method [",TRIM(Y8),"]",CHAR(10),IF(F8="","",IF(F8=1,CONCATENATE(Formatting!B$1,Formatting!B$1,G8," ",H8,"=(",R8,") argObject.get(0);",CHAR(10)),IF(F8=2,CONCATENATE(Formatting!B$1,Formatting!B$1,G8," ",H8,"=(",R8,") argObject.get(0);",CHAR(10),Formatting!B$1,Formatting!B$1,I8," ",J8,"=(",S8,") argObject.get(1);",CHAR(10)),CONCATENATE(Formatting!B$1,Formatting!B$1,G8," ",H8,"=(",R8,") argObject.get(0);",CHAR(10),Formatting!B$1,Formatting!B$1,I8," ",J8,"=(",S8,") argObject.get(1);",CHAR(10),Formatting!B$1,Formatting!B$1,K8," ",L8,"=(",T8,") argObject.get(2);",CHAR(10))))),IF(C8="void",CONCATENATE(Formatting!B$1,Formatting!B$1,"break; }"),CONCATENATE(Formatting!B$1,Formatting!B$1,C8," result=",IF(C8="void","null",IF(OR(C8="byte",C8="int",C8="long"),"0",IF(C8="String",CONCATENATE(CHAR(34),"Placeholder",CHAR(34)),IF(C8="byte[]",CONCATENATE("new byte[",D8,"]"),IF(C8="float","0",IF(C8="double","0","ERROR")))))),";",CHAR(10),Formatting!B$1,Formatting!B$1,"globalResult=result;",CHAR(10),Formatting!B$1,Formatting!B$1,"break;}")))</f>
        <v xml:space="preserve">    case 1002: {//Origin [IFineADCS] Method [byte[] Identify();//1002//High level command to interact with FineADCS]
        byte[] result=new byte[8];
        globalResult=result;
        break;}</v>
      </c>
      <c r="AB8" s="7" t="str">
        <f t="shared" si="3"/>
        <v>/**
&lt;pre&gt;
High level command to interact with FineADCS
Input parameters:
Return parameters:byte[]
Size of returned parameters: 8
0..7: iACDS100
&lt;/pre&gt;
*/
byte[] Identify();//1002</v>
      </c>
    </row>
    <row r="9" spans="1:28" ht="150" x14ac:dyDescent="0.25">
      <c r="A9" s="2" t="s">
        <v>5</v>
      </c>
      <c r="B9" s="2" t="s">
        <v>6</v>
      </c>
      <c r="C9" s="2" t="str">
        <f>'Data types'!A$1</f>
        <v>void</v>
      </c>
      <c r="E9" s="2" t="s">
        <v>28</v>
      </c>
      <c r="J9" s="10"/>
      <c r="K9" s="10"/>
      <c r="L9" s="10"/>
      <c r="M9" s="10" t="s">
        <v>76</v>
      </c>
      <c r="N9" s="10"/>
      <c r="O9" s="10" t="s">
        <v>180</v>
      </c>
      <c r="P9" s="12" t="s">
        <v>49</v>
      </c>
      <c r="Q9" s="3">
        <f t="shared" si="4"/>
        <v>1003</v>
      </c>
      <c r="R9" s="3" t="str">
        <f>IF(G9="","",VLOOKUP(G9,'Data types'!A$1:B$20,2,FALSE))</f>
        <v/>
      </c>
      <c r="S9" s="3" t="str">
        <f>IF(I9="","",VLOOKUP(I9,'Data types'!A$1:B$20,2,FALSE))</f>
        <v/>
      </c>
      <c r="T9" s="3" t="str">
        <f>IF(K9="","",VLOOKUP(K9,'Data types'!A$1:B$20,2,FALSE))</f>
        <v/>
      </c>
      <c r="U9" s="3" t="str">
        <f t="shared" si="0"/>
        <v/>
      </c>
      <c r="V9" s="3" t="str">
        <f t="shared" si="1"/>
        <v/>
      </c>
      <c r="W9" s="3">
        <f>IF(C9="","",VLOOKUP(C9,'Data types'!$A$1:$B$20,2,FALSE))</f>
        <v>0</v>
      </c>
      <c r="X9" s="24" t="str">
        <f t="shared" si="2"/>
        <v>/**
&lt;pre&gt;
High level command to interact with FineADCS
Input parameters:
Return parameters:void
Size of returned parameters: 0
&lt;/pre&gt;
*/</v>
      </c>
      <c r="Y9" s="6" t="str">
        <f>CONCATENATE(Formatting!B$1,C9," ",E9,"(",V9,");//",Q9,"//",M9)</f>
        <v xml:space="preserve">    void SoftwareReset();//1003//High level command to interact with FineADCS</v>
      </c>
      <c r="Z9" s="7" t="str">
        <f>CONCATENATE(Formatting!B$1,"@Override",CHAR(10),Formatting!B$1,"@InternalData (internalID=",Q9,",commandIDs={",CHAR(34),O9,CHAR(34),",",CHAR(34),P9,CHAR(34),"},argNames={",IF(F9="",CONCATENATE(CHAR(34),CHAR(34)),IF(F9=1,CONCATENATE(CHAR(34),H9,CHAR(34)),IF(F9=2,CONCATENATE(CHAR(34),H9,CHAR(34),",",CHAR(34),J9,CHAR(34)),IF(F9=3,CONCATENATE(CHAR(34),H9,CHAR(34),",",CHAR(34),J9,CHAR(34),",",CHAR(34),L9,CHAR(34)),"other")))),"})",CHAR(10),Formatting!B$1,"public ",C9," ",E9,"(",V9,") {",CHAR(10),IF(F9="",CONCATENATE(Formatting!B$1,Formatting!B$1,"ArrayList&lt;Object&gt; argObject=null;",CHAR(10)),IF(F9=1,CONCATENATE(Formatting!B$1,Formatting!B$1,"ArrayList&lt;Object&gt; argObject = new ArrayList&lt;Object&gt;();",CHAR(10),Formatting!B$1,Formatting!B$1,"argObject.add(",H9,");",CHAR(10)),IF(F9=2,CONCATENATE(Formatting!B$1,Formatting!B$1,"ArrayList&lt;Object&gt; argObject = new ArrayList&lt;Object&gt;();",CHAR(10),Formatting!B$1,Formatting!B$1,"argObject.add(",H9,");",CHAR(10),Formatting!B$1,Formatting!B$1,"argObject.add(",J9,");",CHAR(10)),CONCATENATE(Formatting!B$1,Formatting!B$1,"ArrayList&lt;Object&gt; argObject = new ArrayList&lt;Object&gt;();",CHAR(10),Formatting!B$1,Formatting!B$1,"argObject.add(",H9,");",CHAR(10),Formatting!B$1,Formatting!B$1,"argObject.add(",J9,");",CHAR(10),Formatting!B$1,Formatting!B$1,"argObject.add(",L9,");",CHAR(10))))),IF(C9="void",CONCATENATE(Formatting!B$1,Formatting!B$1),CONCATENATE(Formatting!B$1,Formatting!B$1,"return (",W9,") ")),"super.getSimulatorNode().runGenericMethod(",Q9,",argObject);",CHAR(10),Formatting!B$1,"};")</f>
        <v xml:space="preserve">    @Override
    @InternalData (internalID=1003,commandIDs={"0xAA","0x02"},argNames={""})
    public void SoftwareReset() {
        ArrayList&lt;Object&gt; argObject=null;
        super.getSimulatorNode().runGenericMethod(1003,argObject);
    };</v>
      </c>
      <c r="AA9" s="7" t="str">
        <f>CONCATENATE(Formatting!B$1,"case ",Q9,": {//Origin [",A9,"] Method [",TRIM(Y9),"]",CHAR(10),IF(F9="","",IF(F9=1,CONCATENATE(Formatting!B$1,Formatting!B$1,G9," ",H9,"=(",R9,") argObject.get(0);",CHAR(10)),IF(F9=2,CONCATENATE(Formatting!B$1,Formatting!B$1,G9," ",H9,"=(",R9,") argObject.get(0);",CHAR(10),Formatting!B$1,Formatting!B$1,I9," ",J9,"=(",S9,") argObject.get(1);",CHAR(10)),CONCATENATE(Formatting!B$1,Formatting!B$1,G9," ",H9,"=(",R9,") argObject.get(0);",CHAR(10),Formatting!B$1,Formatting!B$1,I9," ",J9,"=(",S9,") argObject.get(1);",CHAR(10),Formatting!B$1,Formatting!B$1,K9," ",L9,"=(",T9,") argObject.get(2);",CHAR(10))))),IF(C9="void",CONCATENATE(Formatting!B$1,Formatting!B$1,"break; }"),CONCATENATE(Formatting!B$1,Formatting!B$1,C9," result=",IF(C9="void","null",IF(OR(C9="byte",C9="int",C9="long"),"0",IF(C9="String",CONCATENATE(CHAR(34),"Placeholder",CHAR(34)),IF(C9="byte[]",CONCATENATE("new byte[",D9,"]"),IF(C9="float","0",IF(C9="double","0","ERROR")))))),";",CHAR(10),Formatting!B$1,Formatting!B$1,"globalResult=result;",CHAR(10),Formatting!B$1,Formatting!B$1,"break;}")))</f>
        <v xml:space="preserve">    case 1003: {//Origin [IFineADCS] Method [void SoftwareReset();//1003//High level command to interact with FineADCS]
        break; }</v>
      </c>
      <c r="AB9" s="7" t="str">
        <f t="shared" si="3"/>
        <v>/**
&lt;pre&gt;
High level command to interact with FineADCS
Input parameters:
Return parameters:void
Size of returned parameters: 0
&lt;/pre&gt;
*/
void SoftwareReset();//1003</v>
      </c>
    </row>
    <row r="10" spans="1:28" ht="150" x14ac:dyDescent="0.25">
      <c r="A10" s="2" t="s">
        <v>5</v>
      </c>
      <c r="B10" s="2" t="s">
        <v>6</v>
      </c>
      <c r="C10" s="2" t="str">
        <f>'Data types'!A$1</f>
        <v>void</v>
      </c>
      <c r="E10" s="2" t="s">
        <v>30</v>
      </c>
      <c r="J10" s="10"/>
      <c r="K10" s="10"/>
      <c r="L10" s="10"/>
      <c r="M10" s="10" t="s">
        <v>76</v>
      </c>
      <c r="N10" s="10"/>
      <c r="O10" s="10" t="s">
        <v>180</v>
      </c>
      <c r="P10" s="12" t="s">
        <v>50</v>
      </c>
      <c r="Q10" s="3">
        <f t="shared" si="4"/>
        <v>1004</v>
      </c>
      <c r="R10" s="3" t="str">
        <f>IF(G10="","",VLOOKUP(G10,'Data types'!A$1:B$20,2,FALSE))</f>
        <v/>
      </c>
      <c r="S10" s="3" t="str">
        <f>IF(I10="","",VLOOKUP(I10,'Data types'!A$1:B$20,2,FALSE))</f>
        <v/>
      </c>
      <c r="T10" s="3" t="str">
        <f>IF(K10="","",VLOOKUP(K10,'Data types'!A$1:B$20,2,FALSE))</f>
        <v/>
      </c>
      <c r="U10" s="3" t="str">
        <f t="shared" si="0"/>
        <v/>
      </c>
      <c r="V10" s="3" t="str">
        <f t="shared" si="1"/>
        <v/>
      </c>
      <c r="W10" s="3">
        <f>IF(C10="","",VLOOKUP(C10,'Data types'!$A$1:$B$20,2,FALSE))</f>
        <v>0</v>
      </c>
      <c r="X10" s="24" t="str">
        <f t="shared" si="2"/>
        <v>/**
&lt;pre&gt;
High level command to interact with FineADCS
Input parameters:
Return parameters:void
Size of returned parameters: 0
&lt;/pre&gt;
*/</v>
      </c>
      <c r="Y10" s="6" t="str">
        <f>CONCATENATE(Formatting!B$1,C10," ",E10,"(",V10,");//",Q10,"//",M10)</f>
        <v xml:space="preserve">    void I2CReset();//1004//High level command to interact with FineADCS</v>
      </c>
      <c r="Z10" s="7" t="str">
        <f>CONCATENATE(Formatting!B$1,"@Override",CHAR(10),Formatting!B$1,"@InternalData (internalID=",Q10,",commandIDs={",CHAR(34),O10,CHAR(34),",",CHAR(34),P10,CHAR(34),"},argNames={",IF(F10="",CONCATENATE(CHAR(34),CHAR(34)),IF(F10=1,CONCATENATE(CHAR(34),H10,CHAR(34)),IF(F10=2,CONCATENATE(CHAR(34),H10,CHAR(34),",",CHAR(34),J10,CHAR(34)),IF(F10=3,CONCATENATE(CHAR(34),H10,CHAR(34),",",CHAR(34),J10,CHAR(34),",",CHAR(34),L10,CHAR(34)),"other")))),"})",CHAR(10),Formatting!B$1,"public ",C10," ",E10,"(",V10,") {",CHAR(10),IF(F10="",CONCATENATE(Formatting!B$1,Formatting!B$1,"ArrayList&lt;Object&gt; argObject=null;",CHAR(10)),IF(F10=1,CONCATENATE(Formatting!B$1,Formatting!B$1,"ArrayList&lt;Object&gt; argObject = new ArrayList&lt;Object&gt;();",CHAR(10),Formatting!B$1,Formatting!B$1,"argObject.add(",H10,");",CHAR(10)),IF(F10=2,CONCATENATE(Formatting!B$1,Formatting!B$1,"ArrayList&lt;Object&gt; argObject = new ArrayList&lt;Object&gt;();",CHAR(10),Formatting!B$1,Formatting!B$1,"argObject.add(",H10,");",CHAR(10),Formatting!B$1,Formatting!B$1,"argObject.add(",J10,");",CHAR(10)),CONCATENATE(Formatting!B$1,Formatting!B$1,"ArrayList&lt;Object&gt; argObject = new ArrayList&lt;Object&gt;();",CHAR(10),Formatting!B$1,Formatting!B$1,"argObject.add(",H10,");",CHAR(10),Formatting!B$1,Formatting!B$1,"argObject.add(",J10,");",CHAR(10),Formatting!B$1,Formatting!B$1,"argObject.add(",L10,");",CHAR(10))))),IF(C10="void",CONCATENATE(Formatting!B$1,Formatting!B$1),CONCATENATE(Formatting!B$1,Formatting!B$1,"return (",W10,") ")),"super.getSimulatorNode().runGenericMethod(",Q10,",argObject);",CHAR(10),Formatting!B$1,"};")</f>
        <v xml:space="preserve">    @Override
    @InternalData (internalID=1004,commandIDs={"0xAA","0x03"},argNames={""})
    public void I2CReset() {
        ArrayList&lt;Object&gt; argObject=null;
        super.getSimulatorNode().runGenericMethod(1004,argObject);
    };</v>
      </c>
      <c r="AA10" s="7" t="str">
        <f>CONCATENATE(Formatting!B$1,"case ",Q10,": {//Origin [",A10,"] Method [",TRIM(Y10),"]",CHAR(10),IF(F10="","",IF(F10=1,CONCATENATE(Formatting!B$1,Formatting!B$1,G10," ",H10,"=(",R10,") argObject.get(0);",CHAR(10)),IF(F10=2,CONCATENATE(Formatting!B$1,Formatting!B$1,G10," ",H10,"=(",R10,") argObject.get(0);",CHAR(10),Formatting!B$1,Formatting!B$1,I10," ",J10,"=(",S10,") argObject.get(1);",CHAR(10)),CONCATENATE(Formatting!B$1,Formatting!B$1,G10," ",H10,"=(",R10,") argObject.get(0);",CHAR(10),Formatting!B$1,Formatting!B$1,I10," ",J10,"=(",S10,") argObject.get(1);",CHAR(10),Formatting!B$1,Formatting!B$1,K10," ",L10,"=(",T10,") argObject.get(2);",CHAR(10))))),IF(C10="void",CONCATENATE(Formatting!B$1,Formatting!B$1,"break; }"),CONCATENATE(Formatting!B$1,Formatting!B$1,C10," result=",IF(C10="void","null",IF(OR(C10="byte",C10="int",C10="long"),"0",IF(C10="String",CONCATENATE(CHAR(34),"Placeholder",CHAR(34)),IF(C10="byte[]",CONCATENATE("new byte[",D10,"]"),IF(C10="float","0",IF(C10="double","0","ERROR")))))),";",CHAR(10),Formatting!B$1,Formatting!B$1,"globalResult=result;",CHAR(10),Formatting!B$1,Formatting!B$1,"break;}")))</f>
        <v xml:space="preserve">    case 1004: {//Origin [IFineADCS] Method [void I2CReset();//1004//High level command to interact with FineADCS]
        break; }</v>
      </c>
      <c r="AB10" s="7" t="str">
        <f t="shared" si="3"/>
        <v>/**
&lt;pre&gt;
High level command to interact with FineADCS
Input parameters:
Return parameters:void
Size of returned parameters: 0
&lt;/pre&gt;
*/
void I2CReset();//1004</v>
      </c>
    </row>
    <row r="11" spans="1:28" ht="210" x14ac:dyDescent="0.25">
      <c r="A11" s="2" t="s">
        <v>5</v>
      </c>
      <c r="B11" s="2" t="s">
        <v>6</v>
      </c>
      <c r="C11" s="2" t="str">
        <f>'Data types'!A$1</f>
        <v>void</v>
      </c>
      <c r="E11" s="2" t="s">
        <v>31</v>
      </c>
      <c r="F11" s="2">
        <v>2</v>
      </c>
      <c r="G11" s="2" t="str">
        <f>'Data types'!A$6</f>
        <v>long</v>
      </c>
      <c r="H11" s="2" t="s">
        <v>32</v>
      </c>
      <c r="I11" s="2" t="str">
        <f>'Data types'!$A$2</f>
        <v>int</v>
      </c>
      <c r="J11" s="10" t="s">
        <v>33</v>
      </c>
      <c r="K11" s="10"/>
      <c r="L11" s="10"/>
      <c r="M11" s="10" t="s">
        <v>76</v>
      </c>
      <c r="N11" s="16" t="s">
        <v>83</v>
      </c>
      <c r="O11" s="10" t="s">
        <v>180</v>
      </c>
      <c r="P11" s="12" t="s">
        <v>51</v>
      </c>
      <c r="Q11" s="3">
        <f t="shared" si="4"/>
        <v>1005</v>
      </c>
      <c r="R11" s="3" t="str">
        <f>IF(G11="","",VLOOKUP(G11,'Data types'!A$1:B$20,2,FALSE))</f>
        <v>Long</v>
      </c>
      <c r="S11" s="3" t="str">
        <f>IF(I11="","",VLOOKUP(I11,'Data types'!A$1:B$20,2,FALSE))</f>
        <v>Integer</v>
      </c>
      <c r="T11" s="3" t="str">
        <f>IF(K11="","",VLOOKUP(K11,'Data types'!A$1:B$20,2,FALSE))</f>
        <v/>
      </c>
      <c r="U11" s="3" t="str">
        <f t="shared" si="0"/>
        <v>seconds,subseconds</v>
      </c>
      <c r="V11" s="3" t="str">
        <f t="shared" si="1"/>
        <v>long seconds,int subseconds</v>
      </c>
      <c r="W11" s="3">
        <f>IF(C11="","",VLOOKUP(C11,'Data types'!$A$1:$B$20,2,FALSE))</f>
        <v>0</v>
      </c>
      <c r="X11" s="24" t="str">
        <f t="shared" si="2"/>
        <v>/**
&lt;pre&gt;
High level command to interact with FineADCS
Input parameters:long seconds,int subseconds
Return parameters:void
Size of returned parameters: 0
Epoch: 01.01.1970 0:00:00
UTC
UI32: Seconds
UI16: Sub-seconds [msec]
&lt;/pre&gt;
*/</v>
      </c>
      <c r="Y11" s="6" t="str">
        <f>CONCATENATE(Formatting!B$1,C11," ",E11,"(",V11,");//",Q11,"//",M11)</f>
        <v xml:space="preserve">    void SetDateTime(long seconds,int subseconds);//1005//High level command to interact with FineADCS</v>
      </c>
      <c r="Z11" s="7" t="str">
        <f>CONCATENATE(Formatting!B$1,"@Override",CHAR(10),Formatting!B$1,"@InternalData (internalID=",Q11,",commandIDs={",CHAR(34),O11,CHAR(34),",",CHAR(34),P11,CHAR(34),"},argNames={",IF(F11="",CONCATENATE(CHAR(34),CHAR(34)),IF(F11=1,CONCATENATE(CHAR(34),H11,CHAR(34)),IF(F11=2,CONCATENATE(CHAR(34),H11,CHAR(34),",",CHAR(34),J11,CHAR(34)),IF(F11=3,CONCATENATE(CHAR(34),H11,CHAR(34),",",CHAR(34),J11,CHAR(34),",",CHAR(34),L11,CHAR(34)),"other")))),"})",CHAR(10),Formatting!B$1,"public ",C11," ",E11,"(",V11,") {",CHAR(10),IF(F11="",CONCATENATE(Formatting!B$1,Formatting!B$1,"ArrayList&lt;Object&gt; argObject=null;",CHAR(10)),IF(F11=1,CONCATENATE(Formatting!B$1,Formatting!B$1,"ArrayList&lt;Object&gt; argObject = new ArrayList&lt;Object&gt;();",CHAR(10),Formatting!B$1,Formatting!B$1,"argObject.add(",H11,");",CHAR(10)),IF(F11=2,CONCATENATE(Formatting!B$1,Formatting!B$1,"ArrayList&lt;Object&gt; argObject = new ArrayList&lt;Object&gt;();",CHAR(10),Formatting!B$1,Formatting!B$1,"argObject.add(",H11,");",CHAR(10),Formatting!B$1,Formatting!B$1,"argObject.add(",J11,");",CHAR(10)),CONCATENATE(Formatting!B$1,Formatting!B$1,"ArrayList&lt;Object&gt; argObject = new ArrayList&lt;Object&gt;();",CHAR(10),Formatting!B$1,Formatting!B$1,"argObject.add(",H11,");",CHAR(10),Formatting!B$1,Formatting!B$1,"argObject.add(",J11,");",CHAR(10),Formatting!B$1,Formatting!B$1,"argObject.add(",L11,");",CHAR(10))))),IF(C11="void",CONCATENATE(Formatting!B$1,Formatting!B$1),CONCATENATE(Formatting!B$1,Formatting!B$1,"return (",W11,") ")),"super.getSimulatorNode().runGenericMethod(",Q11,",argObject);",CHAR(10),Formatting!B$1,"};")</f>
        <v xml:space="preserve">    @Override
    @InternalData (internalID=1005,commandIDs={"0xAA","0x05"},argNames={"seconds","subseconds"})
    public void SetDateTime(long seconds,int subseconds) {
        ArrayList&lt;Object&gt; argObject = new ArrayList&lt;Object&gt;();
        argObject.add(seconds);
        argObject.add(subseconds);
        super.getSimulatorNode().runGenericMethod(1005,argObject);
    };</v>
      </c>
      <c r="AA11" s="7" t="str">
        <f>CONCATENATE(Formatting!B$1,"case ",Q11,": {//Origin [",A11,"] Method [",TRIM(Y11),"]",CHAR(10),IF(F11="","",IF(F11=1,CONCATENATE(Formatting!B$1,Formatting!B$1,G11," ",H11,"=(",R11,") argObject.get(0);",CHAR(10)),IF(F11=2,CONCATENATE(Formatting!B$1,Formatting!B$1,G11," ",H11,"=(",R11,") argObject.get(0);",CHAR(10),Formatting!B$1,Formatting!B$1,I11," ",J11,"=(",S11,") argObject.get(1);",CHAR(10)),CONCATENATE(Formatting!B$1,Formatting!B$1,G11," ",H11,"=(",R11,") argObject.get(0);",CHAR(10),Formatting!B$1,Formatting!B$1,I11," ",J11,"=(",S11,") argObject.get(1);",CHAR(10),Formatting!B$1,Formatting!B$1,K11," ",L11,"=(",T11,") argObject.get(2);",CHAR(10))))),IF(C11="void",CONCATENATE(Formatting!B$1,Formatting!B$1,"break; }"),CONCATENATE(Formatting!B$1,Formatting!B$1,C11," result=",IF(C11="void","null",IF(OR(C11="byte",C11="int",C11="long"),"0",IF(C11="String",CONCATENATE(CHAR(34),"Placeholder",CHAR(34)),IF(C11="byte[]",CONCATENATE("new byte[",D11,"]"),IF(C11="float","0",IF(C11="double","0","ERROR")))))),";",CHAR(10),Formatting!B$1,Formatting!B$1,"globalResult=result;",CHAR(10),Formatting!B$1,Formatting!B$1,"break;}")))</f>
        <v xml:space="preserve">    case 1005: {//Origin [IFineADCS] Method [void SetDateTime(long seconds,int subseconds);//1005//High level command to interact with FineADCS]
        long seconds=(Long) argObject.get(0);
        int subseconds=(Integer) argObject.get(1);
        break; }</v>
      </c>
      <c r="AB11" s="7" t="str">
        <f t="shared" si="3"/>
        <v>/**
&lt;pre&gt;
High level command to interact with FineADCS
Input parameters:long seconds,int subseconds
Return parameters:void
Size of returned parameters: 0
Epoch: 01.01.1970 0:00:00
UTC
UI32: Seconds
UI16: Sub-seconds [msec]
&lt;/pre&gt;
*/
void SetDateTime(long seconds,int subseconds);//1005</v>
      </c>
    </row>
    <row r="12" spans="1:28" ht="195" x14ac:dyDescent="0.25">
      <c r="A12" s="2" t="s">
        <v>5</v>
      </c>
      <c r="B12" s="2" t="s">
        <v>6</v>
      </c>
      <c r="C12" s="2" t="str">
        <f>'Data types'!A$5</f>
        <v>byte[]</v>
      </c>
      <c r="D12" s="2">
        <v>6</v>
      </c>
      <c r="E12" s="2" t="s">
        <v>34</v>
      </c>
      <c r="J12" s="10"/>
      <c r="K12" s="10"/>
      <c r="L12" s="10"/>
      <c r="M12" s="10" t="s">
        <v>76</v>
      </c>
      <c r="N12" s="16" t="s">
        <v>83</v>
      </c>
      <c r="O12" s="10" t="s">
        <v>180</v>
      </c>
      <c r="P12" s="12" t="s">
        <v>52</v>
      </c>
      <c r="Q12" s="3">
        <f t="shared" si="4"/>
        <v>1006</v>
      </c>
      <c r="R12" s="3" t="str">
        <f>IF(G12="","",VLOOKUP(G12,'Data types'!A$1:B$20,2,FALSE))</f>
        <v/>
      </c>
      <c r="S12" s="3" t="str">
        <f>IF(I12="","",VLOOKUP(I12,'Data types'!A$1:B$20,2,FALSE))</f>
        <v/>
      </c>
      <c r="T12" s="3" t="str">
        <f>IF(K12="","",VLOOKUP(K12,'Data types'!A$1:B$20,2,FALSE))</f>
        <v/>
      </c>
      <c r="U12" s="3" t="str">
        <f t="shared" si="0"/>
        <v/>
      </c>
      <c r="V12" s="3" t="str">
        <f t="shared" si="1"/>
        <v/>
      </c>
      <c r="W12" s="3" t="str">
        <f>IF(C12="","",VLOOKUP(C12,'Data types'!$A$1:$B$20,2,FALSE))</f>
        <v>byte[]</v>
      </c>
      <c r="X12" s="24" t="str">
        <f t="shared" si="2"/>
        <v>/**
&lt;pre&gt;
High level command to interact with FineADCS
Input parameters:
Return parameters:byte[]
Size of returned parameters: 6
Epoch: 01.01.1970 0:00:00
UTC
UI32: Seconds
UI16: Sub-seconds [msec]
&lt;/pre&gt;
*/</v>
      </c>
      <c r="Y12" s="6" t="str">
        <f>CONCATENATE(Formatting!B$1,C12," ",E12,"(",V12,");//",Q12,"//",M12)</f>
        <v xml:space="preserve">    byte[] GetDateTime();//1006//High level command to interact with FineADCS</v>
      </c>
      <c r="Z12" s="7" t="str">
        <f>CONCATENATE(Formatting!B$1,"@Override",CHAR(10),Formatting!B$1,"@InternalData (internalID=",Q12,",commandIDs={",CHAR(34),O12,CHAR(34),",",CHAR(34),P12,CHAR(34),"},argNames={",IF(F12="",CONCATENATE(CHAR(34),CHAR(34)),IF(F12=1,CONCATENATE(CHAR(34),H12,CHAR(34)),IF(F12=2,CONCATENATE(CHAR(34),H12,CHAR(34),",",CHAR(34),J12,CHAR(34)),IF(F12=3,CONCATENATE(CHAR(34),H12,CHAR(34),",",CHAR(34),J12,CHAR(34),",",CHAR(34),L12,CHAR(34)),"other")))),"})",CHAR(10),Formatting!B$1,"public ",C12," ",E12,"(",V12,") {",CHAR(10),IF(F12="",CONCATENATE(Formatting!B$1,Formatting!B$1,"ArrayList&lt;Object&gt; argObject=null;",CHAR(10)),IF(F12=1,CONCATENATE(Formatting!B$1,Formatting!B$1,"ArrayList&lt;Object&gt; argObject = new ArrayList&lt;Object&gt;();",CHAR(10),Formatting!B$1,Formatting!B$1,"argObject.add(",H12,");",CHAR(10)),IF(F12=2,CONCATENATE(Formatting!B$1,Formatting!B$1,"ArrayList&lt;Object&gt; argObject = new ArrayList&lt;Object&gt;();",CHAR(10),Formatting!B$1,Formatting!B$1,"argObject.add(",H12,");",CHAR(10),Formatting!B$1,Formatting!B$1,"argObject.add(",J12,");",CHAR(10)),CONCATENATE(Formatting!B$1,Formatting!B$1,"ArrayList&lt;Object&gt; argObject = new ArrayList&lt;Object&gt;();",CHAR(10),Formatting!B$1,Formatting!B$1,"argObject.add(",H12,");",CHAR(10),Formatting!B$1,Formatting!B$1,"argObject.add(",J12,");",CHAR(10),Formatting!B$1,Formatting!B$1,"argObject.add(",L12,");",CHAR(10))))),IF(C12="void",CONCATENATE(Formatting!B$1,Formatting!B$1),CONCATENATE(Formatting!B$1,Formatting!B$1,"return (",W12,") ")),"super.getSimulatorNode().runGenericMethod(",Q12,",argObject);",CHAR(10),Formatting!B$1,"};")</f>
        <v xml:space="preserve">    @Override
    @InternalData (internalID=1006,commandIDs={"0xAA","0x06"},argNames={""})
    public byte[] GetDateTime() {
        ArrayList&lt;Object&gt; argObject=null;
        return (byte[]) super.getSimulatorNode().runGenericMethod(1006,argObject);
    };</v>
      </c>
      <c r="AA12" s="7" t="str">
        <f>CONCATENATE(Formatting!B$1,"case ",Q12,": {//Origin [",A12,"] Method [",TRIM(Y12),"]",CHAR(10),IF(F12="","",IF(F12=1,CONCATENATE(Formatting!B$1,Formatting!B$1,G12," ",H12,"=(",R12,") argObject.get(0);",CHAR(10)),IF(F12=2,CONCATENATE(Formatting!B$1,Formatting!B$1,G12," ",H12,"=(",R12,") argObject.get(0);",CHAR(10),Formatting!B$1,Formatting!B$1,I12," ",J12,"=(",S12,") argObject.get(1);",CHAR(10)),CONCATENATE(Formatting!B$1,Formatting!B$1,G12," ",H12,"=(",R12,") argObject.get(0);",CHAR(10),Formatting!B$1,Formatting!B$1,I12," ",J12,"=(",S12,") argObject.get(1);",CHAR(10),Formatting!B$1,Formatting!B$1,K12," ",L12,"=(",T12,") argObject.get(2);",CHAR(10))))),IF(C12="void",CONCATENATE(Formatting!B$1,Formatting!B$1,"break; }"),CONCATENATE(Formatting!B$1,Formatting!B$1,C12," result=",IF(C12="void","null",IF(OR(C12="byte",C12="int",C12="long"),"0",IF(C12="String",CONCATENATE(CHAR(34),"Placeholder",CHAR(34)),IF(C12="byte[]",CONCATENATE("new byte[",D12,"]"),IF(C12="float","0",IF(C12="double","0","ERROR")))))),";",CHAR(10),Formatting!B$1,Formatting!B$1,"globalResult=result;",CHAR(10),Formatting!B$1,Formatting!B$1,"break;}")))</f>
        <v xml:space="preserve">    case 1006: {//Origin [IFineADCS] Method [byte[] GetDateTime();//1006//High level command to interact with FineADCS]
        byte[] result=new byte[6];
        globalResult=result;
        break;}</v>
      </c>
      <c r="AB12" s="7" t="str">
        <f t="shared" si="3"/>
        <v>/**
&lt;pre&gt;
High level command to interact with FineADCS
Input parameters:
Return parameters:byte[]
Size of returned parameters: 6
Epoch: 01.01.1970 0:00:00
UTC
UI32: Seconds
UI16: Sub-seconds [msec]
&lt;/pre&gt;
*/
byte[] GetDateTime();//1006</v>
      </c>
    </row>
    <row r="13" spans="1:28" ht="270" x14ac:dyDescent="0.25">
      <c r="A13" s="2" t="s">
        <v>5</v>
      </c>
      <c r="B13" s="2" t="s">
        <v>6</v>
      </c>
      <c r="C13" s="2" t="str">
        <f>'Data types'!A$1</f>
        <v>void</v>
      </c>
      <c r="E13" s="2" t="s">
        <v>35</v>
      </c>
      <c r="F13" s="2">
        <v>2</v>
      </c>
      <c r="G13" s="2" t="str">
        <f>'Data types'!A$4</f>
        <v>byte</v>
      </c>
      <c r="H13" s="2" t="s">
        <v>36</v>
      </c>
      <c r="I13" s="2" t="str">
        <f>'Data types'!A$4</f>
        <v>byte</v>
      </c>
      <c r="J13" s="10" t="s">
        <v>37</v>
      </c>
      <c r="K13" s="10"/>
      <c r="L13" s="10"/>
      <c r="M13" s="10" t="s">
        <v>76</v>
      </c>
      <c r="N13" s="16" t="s">
        <v>85</v>
      </c>
      <c r="O13" s="10" t="s">
        <v>180</v>
      </c>
      <c r="P13" s="12" t="s">
        <v>53</v>
      </c>
      <c r="Q13" s="3">
        <f t="shared" si="4"/>
        <v>1007</v>
      </c>
      <c r="R13" s="3" t="str">
        <f>IF(G13="","",VLOOKUP(G13,'Data types'!A$1:B$20,2,FALSE))</f>
        <v>Byte</v>
      </c>
      <c r="S13" s="3" t="str">
        <f>IF(I13="","",VLOOKUP(I13,'Data types'!A$1:B$20,2,FALSE))</f>
        <v>Byte</v>
      </c>
      <c r="T13" s="3" t="str">
        <f>IF(K13="","",VLOOKUP(K13,'Data types'!A$1:B$20,2,FALSE))</f>
        <v/>
      </c>
      <c r="U13" s="3" t="str">
        <f t="shared" si="0"/>
        <v>onoff,register</v>
      </c>
      <c r="V13" s="3" t="str">
        <f t="shared" si="1"/>
        <v>byte onoff,byte register</v>
      </c>
      <c r="W13" s="3">
        <f>IF(C13="","",VLOOKUP(C13,'Data types'!$A$1:$B$20,2,FALSE))</f>
        <v>0</v>
      </c>
      <c r="X13" s="24" t="str">
        <f t="shared" si="2"/>
        <v>/**
&lt;pre&gt;
High level command to interact with FineADCS
Input parameters:byte onoff,byte register
Return parameters:void
Size of returned parameters: 0
UI8: ON/OFF
ON: 0x55
OFF: 0xAA
UI8: Register of selected
devices
0.bit: Reaction wheels
1.bit: ST200
2.bit: Sunsensors
3.bit: iACDS
&lt;/pre&gt;
*/</v>
      </c>
      <c r="Y13" s="6" t="str">
        <f>CONCATENATE(Formatting!B$1,C13," ",E13,"(",V13,");//",Q13,"//",M13)</f>
        <v xml:space="preserve">    void iADCSPowerCycle(byte onoff,byte register);//1007//High level command to interact with FineADCS</v>
      </c>
      <c r="Z13" s="7" t="str">
        <f>CONCATENATE(Formatting!B$1,"@Override",CHAR(10),Formatting!B$1,"@InternalData (internalID=",Q13,",commandIDs={",CHAR(34),O13,CHAR(34),",",CHAR(34),P13,CHAR(34),"},argNames={",IF(F13="",CONCATENATE(CHAR(34),CHAR(34)),IF(F13=1,CONCATENATE(CHAR(34),H13,CHAR(34)),IF(F13=2,CONCATENATE(CHAR(34),H13,CHAR(34),",",CHAR(34),J13,CHAR(34)),IF(F13=3,CONCATENATE(CHAR(34),H13,CHAR(34),",",CHAR(34),J13,CHAR(34),",",CHAR(34),L13,CHAR(34)),"other")))),"})",CHAR(10),Formatting!B$1,"public ",C13," ",E13,"(",V13,") {",CHAR(10),IF(F13="",CONCATENATE(Formatting!B$1,Formatting!B$1,"ArrayList&lt;Object&gt; argObject=null;",CHAR(10)),IF(F13=1,CONCATENATE(Formatting!B$1,Formatting!B$1,"ArrayList&lt;Object&gt; argObject = new ArrayList&lt;Object&gt;();",CHAR(10),Formatting!B$1,Formatting!B$1,"argObject.add(",H13,");",CHAR(10)),IF(F13=2,CONCATENATE(Formatting!B$1,Formatting!B$1,"ArrayList&lt;Object&gt; argObject = new ArrayList&lt;Object&gt;();",CHAR(10),Formatting!B$1,Formatting!B$1,"argObject.add(",H13,");",CHAR(10),Formatting!B$1,Formatting!B$1,"argObject.add(",J13,");",CHAR(10)),CONCATENATE(Formatting!B$1,Formatting!B$1,"ArrayList&lt;Object&gt; argObject = new ArrayList&lt;Object&gt;();",CHAR(10),Formatting!B$1,Formatting!B$1,"argObject.add(",H13,");",CHAR(10),Formatting!B$1,Formatting!B$1,"argObject.add(",J13,");",CHAR(10),Formatting!B$1,Formatting!B$1,"argObject.add(",L13,");",CHAR(10))))),IF(C13="void",CONCATENATE(Formatting!B$1,Formatting!B$1),CONCATENATE(Formatting!B$1,Formatting!B$1,"return (",W13,") ")),"super.getSimulatorNode().runGenericMethod(",Q13,",argObject);",CHAR(10),Formatting!B$1,"};")</f>
        <v xml:space="preserve">    @Override
    @InternalData (internalID=1007,commandIDs={"0xAA","0x07"},argNames={"onoff","register"})
    public void iADCSPowerCycle(byte onoff,byte register) {
        ArrayList&lt;Object&gt; argObject = new ArrayList&lt;Object&gt;();
        argObject.add(onoff);
        argObject.add(register);
        super.getSimulatorNode().runGenericMethod(1007,argObject);
    };</v>
      </c>
      <c r="AA13" s="7" t="str">
        <f>CONCATENATE(Formatting!B$1,"case ",Q13,": {//Origin [",A13,"] Method [",TRIM(Y13),"]",CHAR(10),IF(F13="","",IF(F13=1,CONCATENATE(Formatting!B$1,Formatting!B$1,G13," ",H13,"=(",R13,") argObject.get(0);",CHAR(10)),IF(F13=2,CONCATENATE(Formatting!B$1,Formatting!B$1,G13," ",H13,"=(",R13,") argObject.get(0);",CHAR(10),Formatting!B$1,Formatting!B$1,I13," ",J13,"=(",S13,") argObject.get(1);",CHAR(10)),CONCATENATE(Formatting!B$1,Formatting!B$1,G13," ",H13,"=(",R13,") argObject.get(0);",CHAR(10),Formatting!B$1,Formatting!B$1,I13," ",J13,"=(",S13,") argObject.get(1);",CHAR(10),Formatting!B$1,Formatting!B$1,K13," ",L13,"=(",T13,") argObject.get(2);",CHAR(10))))),IF(C13="void",CONCATENATE(Formatting!B$1,Formatting!B$1,"break; }"),CONCATENATE(Formatting!B$1,Formatting!B$1,C13," result=",IF(C13="void","null",IF(OR(C13="byte",C13="int",C13="long"),"0",IF(C13="String",CONCATENATE(CHAR(34),"Placeholder",CHAR(34)),IF(C13="byte[]",CONCATENATE("new byte[",D13,"]"),IF(C13="float","0",IF(C13="double","0","ERROR")))))),";",CHAR(10),Formatting!B$1,Formatting!B$1,"globalResult=result;",CHAR(10),Formatting!B$1,Formatting!B$1,"break;}")))</f>
        <v xml:space="preserve">    case 1007: {//Origin [IFineADCS] Method [void iADCSPowerCycle(byte onoff,byte register);//1007//High level command to interact with FineADCS]
        byte onoff=(Byte) argObject.get(0);
        byte register=(Byte) argObject.get(1);
        break; }</v>
      </c>
      <c r="AB13" s="7" t="str">
        <f t="shared" si="3"/>
        <v>/**
&lt;pre&gt;
High level command to interact with FineADCS
Input parameters:byte onoff,byte register
Return parameters:void
Size of returned parameters: 0
UI8: ON/OFF
ON: 0x55
OFF: 0xAA
UI8: Register of selected
devices
0.bit: Reaction wheels
1.bit: ST200
2.bit: Sunsensors
3.bit: iACDS
&lt;/pre&gt;
*/
void iADCSPowerCycle(byte onoff,byte register);//1007</v>
      </c>
    </row>
    <row r="14" spans="1:28" ht="180" x14ac:dyDescent="0.25">
      <c r="A14" s="2" t="s">
        <v>5</v>
      </c>
      <c r="B14" s="2" t="s">
        <v>6</v>
      </c>
      <c r="C14" s="2" t="str">
        <f>'Data types'!A$1</f>
        <v>void</v>
      </c>
      <c r="E14" s="2" t="s">
        <v>38</v>
      </c>
      <c r="F14" s="2">
        <v>1</v>
      </c>
      <c r="G14" s="2" t="str">
        <f>'Data types'!A$4</f>
        <v>byte</v>
      </c>
      <c r="H14" s="2" t="s">
        <v>39</v>
      </c>
      <c r="J14" s="10"/>
      <c r="K14" s="10"/>
      <c r="L14" s="10"/>
      <c r="M14" s="10" t="s">
        <v>76</v>
      </c>
      <c r="N14" s="16" t="s">
        <v>86</v>
      </c>
      <c r="O14" s="10" t="s">
        <v>180</v>
      </c>
      <c r="P14" s="12" t="s">
        <v>54</v>
      </c>
      <c r="Q14" s="3">
        <f t="shared" si="4"/>
        <v>1008</v>
      </c>
      <c r="R14" s="3" t="str">
        <f>IF(G14="","",VLOOKUP(G14,'Data types'!A$1:B$20,2,FALSE))</f>
        <v>Byte</v>
      </c>
      <c r="S14" s="3" t="str">
        <f>IF(I14="","",VLOOKUP(I14,'Data types'!A$1:B$20,2,FALSE))</f>
        <v/>
      </c>
      <c r="T14" s="3" t="str">
        <f>IF(K14="","",VLOOKUP(K14,'Data types'!A$1:B$20,2,FALSE))</f>
        <v/>
      </c>
      <c r="U14" s="3" t="str">
        <f t="shared" si="0"/>
        <v>opmode</v>
      </c>
      <c r="V14" s="3" t="str">
        <f t="shared" si="1"/>
        <v>byte opmode</v>
      </c>
      <c r="W14" s="3">
        <f>IF(C14="","",VLOOKUP(C14,'Data types'!$A$1:$B$20,2,FALSE))</f>
        <v>0</v>
      </c>
      <c r="X14" s="24" t="str">
        <f t="shared" si="2"/>
        <v>/**
&lt;pre&gt;
High level command to interact with FineADCS
Input parameters:byte opmode
Return parameters:void
Size of returned parameters: 0
UI8: Mode
0 - Idle Mode
1 - Save Mode (= Idle Mode)
&lt;/pre&gt;
*/</v>
      </c>
      <c r="Y14" s="6" t="str">
        <f>CONCATENATE(Formatting!B$1,C14," ",E14,"(",V14,");//",Q14,"//",M14)</f>
        <v xml:space="preserve">    void SetOperationMode(byte opmode);//1008//High level command to interact with FineADCS</v>
      </c>
      <c r="Z14" s="7" t="str">
        <f>CONCATENATE(Formatting!B$1,"@Override",CHAR(10),Formatting!B$1,"@InternalData (internalID=",Q14,",commandIDs={",CHAR(34),O14,CHAR(34),",",CHAR(34),P14,CHAR(34),"},argNames={",IF(F14="",CONCATENATE(CHAR(34),CHAR(34)),IF(F14=1,CONCATENATE(CHAR(34),H14,CHAR(34)),IF(F14=2,CONCATENATE(CHAR(34),H14,CHAR(34),",",CHAR(34),J14,CHAR(34)),IF(F14=3,CONCATENATE(CHAR(34),H14,CHAR(34),",",CHAR(34),J14,CHAR(34),",",CHAR(34),L14,CHAR(34)),"other")))),"})",CHAR(10),Formatting!B$1,"public ",C14," ",E14,"(",V14,") {",CHAR(10),IF(F14="",CONCATENATE(Formatting!B$1,Formatting!B$1,"ArrayList&lt;Object&gt; argObject=null;",CHAR(10)),IF(F14=1,CONCATENATE(Formatting!B$1,Formatting!B$1,"ArrayList&lt;Object&gt; argObject = new ArrayList&lt;Object&gt;();",CHAR(10),Formatting!B$1,Formatting!B$1,"argObject.add(",H14,");",CHAR(10)),IF(F14=2,CONCATENATE(Formatting!B$1,Formatting!B$1,"ArrayList&lt;Object&gt; argObject = new ArrayList&lt;Object&gt;();",CHAR(10),Formatting!B$1,Formatting!B$1,"argObject.add(",H14,");",CHAR(10),Formatting!B$1,Formatting!B$1,"argObject.add(",J14,");",CHAR(10)),CONCATENATE(Formatting!B$1,Formatting!B$1,"ArrayList&lt;Object&gt; argObject = new ArrayList&lt;Object&gt;();",CHAR(10),Formatting!B$1,Formatting!B$1,"argObject.add(",H14,");",CHAR(10),Formatting!B$1,Formatting!B$1,"argObject.add(",J14,");",CHAR(10),Formatting!B$1,Formatting!B$1,"argObject.add(",L14,");",CHAR(10))))),IF(C14="void",CONCATENATE(Formatting!B$1,Formatting!B$1),CONCATENATE(Formatting!B$1,Formatting!B$1,"return (",W14,") ")),"super.getSimulatorNode().runGenericMethod(",Q14,",argObject);",CHAR(10),Formatting!B$1,"};")</f>
        <v xml:space="preserve">    @Override
    @InternalData (internalID=1008,commandIDs={"0xAA","0x10"},argNames={"opmode"})
    public void SetOperationMode(byte opmode) {
        ArrayList&lt;Object&gt; argObject = new ArrayList&lt;Object&gt;();
        argObject.add(opmode);
        super.getSimulatorNode().runGenericMethod(1008,argObject);
    };</v>
      </c>
      <c r="AA14" s="7" t="str">
        <f>CONCATENATE(Formatting!B$1,"case ",Q14,": {//Origin [",A14,"] Method [",TRIM(Y14),"]",CHAR(10),IF(F14="","",IF(F14=1,CONCATENATE(Formatting!B$1,Formatting!B$1,G14," ",H14,"=(",R14,") argObject.get(0);",CHAR(10)),IF(F14=2,CONCATENATE(Formatting!B$1,Formatting!B$1,G14," ",H14,"=(",R14,") argObject.get(0);",CHAR(10),Formatting!B$1,Formatting!B$1,I14," ",J14,"=(",S14,") argObject.get(1);",CHAR(10)),CONCATENATE(Formatting!B$1,Formatting!B$1,G14," ",H14,"=(",R14,") argObject.get(0);",CHAR(10),Formatting!B$1,Formatting!B$1,I14," ",J14,"=(",S14,") argObject.get(1);",CHAR(10),Formatting!B$1,Formatting!B$1,K14," ",L14,"=(",T14,") argObject.get(2);",CHAR(10))))),IF(C14="void",CONCATENATE(Formatting!B$1,Formatting!B$1,"break; }"),CONCATENATE(Formatting!B$1,Formatting!B$1,C14," result=",IF(C14="void","null",IF(OR(C14="byte",C14="int",C14="long"),"0",IF(C14="String",CONCATENATE(CHAR(34),"Placeholder",CHAR(34)),IF(C14="byte[]",CONCATENATE("new byte[",D14,"]"),IF(C14="float","0",IF(C14="double","0","ERROR")))))),";",CHAR(10),Formatting!B$1,Formatting!B$1,"globalResult=result;",CHAR(10),Formatting!B$1,Formatting!B$1,"break;}")))</f>
        <v xml:space="preserve">    case 1008: {//Origin [IFineADCS] Method [void SetOperationMode(byte opmode);//1008//High level command to interact with FineADCS]
        byte opmode=(Byte) argObject.get(0);
        break; }</v>
      </c>
      <c r="AB14" s="7" t="str">
        <f t="shared" si="3"/>
        <v>/**
&lt;pre&gt;
High level command to interact with FineADCS
Input parameters:byte opmode
Return parameters:void
Size of returned parameters: 0
UI8: Mode
0 - Idle Mode
1 - Save Mode (= Idle Mode)
&lt;/pre&gt;
*/
void SetOperationMode(byte opmode);//1008</v>
      </c>
    </row>
    <row r="15" spans="1:28" ht="150" x14ac:dyDescent="0.25">
      <c r="A15" s="2" t="s">
        <v>5</v>
      </c>
      <c r="B15" s="2" t="s">
        <v>6</v>
      </c>
      <c r="C15" s="2" t="str">
        <f>'Data types'!A$1</f>
        <v>void</v>
      </c>
      <c r="E15" s="2" t="s">
        <v>40</v>
      </c>
      <c r="F15" s="2">
        <v>1</v>
      </c>
      <c r="G15" s="2" t="str">
        <f>'Data types'!A$6</f>
        <v>long</v>
      </c>
      <c r="H15" s="2" t="s">
        <v>41</v>
      </c>
      <c r="J15" s="10"/>
      <c r="K15" s="10"/>
      <c r="L15" s="10"/>
      <c r="M15" s="10" t="s">
        <v>76</v>
      </c>
      <c r="N15" s="10" t="s">
        <v>87</v>
      </c>
      <c r="O15" s="10" t="s">
        <v>180</v>
      </c>
      <c r="P15" s="12" t="s">
        <v>55</v>
      </c>
      <c r="Q15" s="3">
        <f t="shared" si="4"/>
        <v>1009</v>
      </c>
      <c r="R15" s="3" t="str">
        <f>IF(G15="","",VLOOKUP(G15,'Data types'!A$1:B$20,2,FALSE))</f>
        <v>Long</v>
      </c>
      <c r="S15" s="3" t="str">
        <f>IF(I15="","",VLOOKUP(I15,'Data types'!A$1:B$20,2,FALSE))</f>
        <v/>
      </c>
      <c r="T15" s="3" t="str">
        <f>IF(K15="","",VLOOKUP(K15,'Data types'!A$1:B$20,2,FALSE))</f>
        <v/>
      </c>
      <c r="U15" s="3" t="str">
        <f t="shared" si="0"/>
        <v>miliseconds</v>
      </c>
      <c r="V15" s="3" t="str">
        <f t="shared" si="1"/>
        <v>long miliseconds</v>
      </c>
      <c r="W15" s="3">
        <f>IF(C15="","",VLOOKUP(C15,'Data types'!$A$1:$B$20,2,FALSE))</f>
        <v>0</v>
      </c>
      <c r="X15" s="24" t="str">
        <f t="shared" si="2"/>
        <v>/**
&lt;pre&gt;
High level command to interact with FineADCS
Input parameters:long miliseconds
Return parameters:void
Size of returned parameters: 0
UI32: Interval time in msec
&lt;/pre&gt;
*/</v>
      </c>
      <c r="Y15" s="6" t="str">
        <f>CONCATENATE(Formatting!B$1,C15," ",E15,"(",V15,");//",Q15,"//",M15)</f>
        <v xml:space="preserve">    void SetPowerUpdateInterval(long miliseconds);//1009//High level command to interact with FineADCS</v>
      </c>
      <c r="Z15" s="7" t="str">
        <f>CONCATENATE(Formatting!B$1,"@Override",CHAR(10),Formatting!B$1,"@InternalData (internalID=",Q15,",commandIDs={",CHAR(34),O15,CHAR(34),",",CHAR(34),P15,CHAR(34),"},argNames={",IF(F15="",CONCATENATE(CHAR(34),CHAR(34)),IF(F15=1,CONCATENATE(CHAR(34),H15,CHAR(34)),IF(F15=2,CONCATENATE(CHAR(34),H15,CHAR(34),",",CHAR(34),J15,CHAR(34)),IF(F15=3,CONCATENATE(CHAR(34),H15,CHAR(34),",",CHAR(34),J15,CHAR(34),",",CHAR(34),L15,CHAR(34)),"other")))),"})",CHAR(10),Formatting!B$1,"public ",C15," ",E15,"(",V15,") {",CHAR(10),IF(F15="",CONCATENATE(Formatting!B$1,Formatting!B$1,"ArrayList&lt;Object&gt; argObject=null;",CHAR(10)),IF(F15=1,CONCATENATE(Formatting!B$1,Formatting!B$1,"ArrayList&lt;Object&gt; argObject = new ArrayList&lt;Object&gt;();",CHAR(10),Formatting!B$1,Formatting!B$1,"argObject.add(",H15,");",CHAR(10)),IF(F15=2,CONCATENATE(Formatting!B$1,Formatting!B$1,"ArrayList&lt;Object&gt; argObject = new ArrayList&lt;Object&gt;();",CHAR(10),Formatting!B$1,Formatting!B$1,"argObject.add(",H15,");",CHAR(10),Formatting!B$1,Formatting!B$1,"argObject.add(",J15,");",CHAR(10)),CONCATENATE(Formatting!B$1,Formatting!B$1,"ArrayList&lt;Object&gt; argObject = new ArrayList&lt;Object&gt;();",CHAR(10),Formatting!B$1,Formatting!B$1,"argObject.add(",H15,");",CHAR(10),Formatting!B$1,Formatting!B$1,"argObject.add(",J15,");",CHAR(10),Formatting!B$1,Formatting!B$1,"argObject.add(",L15,");",CHAR(10))))),IF(C15="void",CONCATENATE(Formatting!B$1,Formatting!B$1),CONCATENATE(Formatting!B$1,Formatting!B$1,"return (",W15,") ")),"super.getSimulatorNode().runGenericMethod(",Q15,",argObject);",CHAR(10),Formatting!B$1,"};")</f>
        <v xml:space="preserve">    @Override
    @InternalData (internalID=1009,commandIDs={"0xAA","0x20"},argNames={"miliseconds"})
    public void SetPowerUpdateInterval(long miliseconds) {
        ArrayList&lt;Object&gt; argObject = new ArrayList&lt;Object&gt;();
        argObject.add(miliseconds);
        super.getSimulatorNode().runGenericMethod(1009,argObject);
    };</v>
      </c>
      <c r="AA15" s="7" t="str">
        <f>CONCATENATE(Formatting!B$1,"case ",Q15,": {//Origin [",A15,"] Method [",TRIM(Y15),"]",CHAR(10),IF(F15="","",IF(F15=1,CONCATENATE(Formatting!B$1,Formatting!B$1,G15," ",H15,"=(",R15,") argObject.get(0);",CHAR(10)),IF(F15=2,CONCATENATE(Formatting!B$1,Formatting!B$1,G15," ",H15,"=(",R15,") argObject.get(0);",CHAR(10),Formatting!B$1,Formatting!B$1,I15," ",J15,"=(",S15,") argObject.get(1);",CHAR(10)),CONCATENATE(Formatting!B$1,Formatting!B$1,G15," ",H15,"=(",R15,") argObject.get(0);",CHAR(10),Formatting!B$1,Formatting!B$1,I15," ",J15,"=(",S15,") argObject.get(1);",CHAR(10),Formatting!B$1,Formatting!B$1,K15," ",L15,"=(",T15,") argObject.get(2);",CHAR(10))))),IF(C15="void",CONCATENATE(Formatting!B$1,Formatting!B$1,"break; }"),CONCATENATE(Formatting!B$1,Formatting!B$1,C15," result=",IF(C15="void","null",IF(OR(C15="byte",C15="int",C15="long"),"0",IF(C15="String",CONCATENATE(CHAR(34),"Placeholder",CHAR(34)),IF(C15="byte[]",CONCATENATE("new byte[",D15,"]"),IF(C15="float","0",IF(C15="double","0","ERROR")))))),";",CHAR(10),Formatting!B$1,Formatting!B$1,"globalResult=result;",CHAR(10),Formatting!B$1,Formatting!B$1,"break;}")))</f>
        <v xml:space="preserve">    case 1009: {//Origin [IFineADCS] Method [void SetPowerUpdateInterval(long miliseconds);//1009//High level command to interact with FineADCS]
        long miliseconds=(Long) argObject.get(0);
        break; }</v>
      </c>
      <c r="AB15" s="7" t="str">
        <f t="shared" si="3"/>
        <v>/**
&lt;pre&gt;
High level command to interact with FineADCS
Input parameters:long miliseconds
Return parameters:void
Size of returned parameters: 0
UI32: Interval time in msec
&lt;/pre&gt;
*/
void SetPowerUpdateInterval(long miliseconds);//1009</v>
      </c>
    </row>
    <row r="16" spans="1:28" ht="150" x14ac:dyDescent="0.25">
      <c r="A16" s="2" t="s">
        <v>5</v>
      </c>
      <c r="B16" s="2" t="s">
        <v>6</v>
      </c>
      <c r="C16" s="2" t="str">
        <f>'Data types'!A$1</f>
        <v>void</v>
      </c>
      <c r="E16" s="2" t="s">
        <v>42</v>
      </c>
      <c r="F16" s="2">
        <v>1</v>
      </c>
      <c r="G16" s="2" t="str">
        <f>'Data types'!A$6</f>
        <v>long</v>
      </c>
      <c r="H16" s="2" t="s">
        <v>41</v>
      </c>
      <c r="J16" s="10"/>
      <c r="K16" s="10"/>
      <c r="L16" s="10"/>
      <c r="M16" s="10" t="s">
        <v>76</v>
      </c>
      <c r="N16" s="10" t="s">
        <v>87</v>
      </c>
      <c r="O16" s="10" t="s">
        <v>180</v>
      </c>
      <c r="P16" s="12" t="s">
        <v>56</v>
      </c>
      <c r="Q16" s="3">
        <f t="shared" si="4"/>
        <v>1010</v>
      </c>
      <c r="R16" s="3" t="str">
        <f>IF(G16="","",VLOOKUP(G16,'Data types'!A$1:B$20,2,FALSE))</f>
        <v>Long</v>
      </c>
      <c r="S16" s="3" t="str">
        <f>IF(I16="","",VLOOKUP(I16,'Data types'!A$1:B$20,2,FALSE))</f>
        <v/>
      </c>
      <c r="T16" s="3" t="str">
        <f>IF(K16="","",VLOOKUP(K16,'Data types'!A$1:B$20,2,FALSE))</f>
        <v/>
      </c>
      <c r="U16" s="3" t="str">
        <f t="shared" si="0"/>
        <v>miliseconds</v>
      </c>
      <c r="V16" s="3" t="str">
        <f t="shared" si="1"/>
        <v>long miliseconds</v>
      </c>
      <c r="W16" s="3">
        <f>IF(C16="","",VLOOKUP(C16,'Data types'!$A$1:$B$20,2,FALSE))</f>
        <v>0</v>
      </c>
      <c r="X16" s="24" t="str">
        <f t="shared" si="2"/>
        <v>/**
&lt;pre&gt;
High level command to interact with FineADCS
Input parameters:long miliseconds
Return parameters:void
Size of returned parameters: 0
UI32: Interval time in msec
&lt;/pre&gt;
*/</v>
      </c>
      <c r="Y16" s="6" t="str">
        <f>CONCATENATE(Formatting!B$1,C16," ",E16,"(",V16,");//",Q16,"//",M16)</f>
        <v xml:space="preserve">    void SetTemperatureUpdateInterval(long miliseconds);//1010//High level command to interact with FineADCS</v>
      </c>
      <c r="Z16" s="7" t="str">
        <f>CONCATENATE(Formatting!B$1,"@Override",CHAR(10),Formatting!B$1,"@InternalData (internalID=",Q16,",commandIDs={",CHAR(34),O16,CHAR(34),",",CHAR(34),P16,CHAR(34),"},argNames={",IF(F16="",CONCATENATE(CHAR(34),CHAR(34)),IF(F16=1,CONCATENATE(CHAR(34),H16,CHAR(34)),IF(F16=2,CONCATENATE(CHAR(34),H16,CHAR(34),",",CHAR(34),J16,CHAR(34)),IF(F16=3,CONCATENATE(CHAR(34),H16,CHAR(34),",",CHAR(34),J16,CHAR(34),",",CHAR(34),L16,CHAR(34)),"other")))),"})",CHAR(10),Formatting!B$1,"public ",C16," ",E16,"(",V16,") {",CHAR(10),IF(F16="",CONCATENATE(Formatting!B$1,Formatting!B$1,"ArrayList&lt;Object&gt; argObject=null;",CHAR(10)),IF(F16=1,CONCATENATE(Formatting!B$1,Formatting!B$1,"ArrayList&lt;Object&gt; argObject = new ArrayList&lt;Object&gt;();",CHAR(10),Formatting!B$1,Formatting!B$1,"argObject.add(",H16,");",CHAR(10)),IF(F16=2,CONCATENATE(Formatting!B$1,Formatting!B$1,"ArrayList&lt;Object&gt; argObject = new ArrayList&lt;Object&gt;();",CHAR(10),Formatting!B$1,Formatting!B$1,"argObject.add(",H16,");",CHAR(10),Formatting!B$1,Formatting!B$1,"argObject.add(",J16,");",CHAR(10)),CONCATENATE(Formatting!B$1,Formatting!B$1,"ArrayList&lt;Object&gt; argObject = new ArrayList&lt;Object&gt;();",CHAR(10),Formatting!B$1,Formatting!B$1,"argObject.add(",H16,");",CHAR(10),Formatting!B$1,Formatting!B$1,"argObject.add(",J16,");",CHAR(10),Formatting!B$1,Formatting!B$1,"argObject.add(",L16,");",CHAR(10))))),IF(C16="void",CONCATENATE(Formatting!B$1,Formatting!B$1),CONCATENATE(Formatting!B$1,Formatting!B$1,"return (",W16,") ")),"super.getSimulatorNode().runGenericMethod(",Q16,",argObject);",CHAR(10),Formatting!B$1,"};")</f>
        <v xml:space="preserve">    @Override
    @InternalData (internalID=1010,commandIDs={"0xAA","0x21"},argNames={"miliseconds"})
    public void SetTemperatureUpdateInterval(long miliseconds) {
        ArrayList&lt;Object&gt; argObject = new ArrayList&lt;Object&gt;();
        argObject.add(miliseconds);
        super.getSimulatorNode().runGenericMethod(1010,argObject);
    };</v>
      </c>
      <c r="AA16" s="7" t="str">
        <f>CONCATENATE(Formatting!B$1,"case ",Q16,": {//Origin [",A16,"] Method [",TRIM(Y16),"]",CHAR(10),IF(F16="","",IF(F16=1,CONCATENATE(Formatting!B$1,Formatting!B$1,G16," ",H16,"=(",R16,") argObject.get(0);",CHAR(10)),IF(F16=2,CONCATENATE(Formatting!B$1,Formatting!B$1,G16," ",H16,"=(",R16,") argObject.get(0);",CHAR(10),Formatting!B$1,Formatting!B$1,I16," ",J16,"=(",S16,") argObject.get(1);",CHAR(10)),CONCATENATE(Formatting!B$1,Formatting!B$1,G16," ",H16,"=(",R16,") argObject.get(0);",CHAR(10),Formatting!B$1,Formatting!B$1,I16," ",J16,"=(",S16,") argObject.get(1);",CHAR(10),Formatting!B$1,Formatting!B$1,K16," ",L16,"=(",T16,") argObject.get(2);",CHAR(10))))),IF(C16="void",CONCATENATE(Formatting!B$1,Formatting!B$1,"break; }"),CONCATENATE(Formatting!B$1,Formatting!B$1,C16," result=",IF(C16="void","null",IF(OR(C16="byte",C16="int",C16="long"),"0",IF(C16="String",CONCATENATE(CHAR(34),"Placeholder",CHAR(34)),IF(C16="byte[]",CONCATENATE("new byte[",D16,"]"),IF(C16="float","0",IF(C16="double","0","ERROR")))))),";",CHAR(10),Formatting!B$1,Formatting!B$1,"globalResult=result;",CHAR(10),Formatting!B$1,Formatting!B$1,"break;}")))</f>
        <v xml:space="preserve">    case 1010: {//Origin [IFineADCS] Method [void SetTemperatureUpdateInterval(long miliseconds);//1010//High level command to interact with FineADCS]
        long miliseconds=(Long) argObject.get(0);
        break; }</v>
      </c>
      <c r="AB16" s="7" t="str">
        <f t="shared" si="3"/>
        <v>/**
&lt;pre&gt;
High level command to interact with FineADCS
Input parameters:long miliseconds
Return parameters:void
Size of returned parameters: 0
UI32: Interval time in msec
&lt;/pre&gt;
*/
void SetTemperatureUpdateInterval(long miliseconds);//1010</v>
      </c>
    </row>
    <row r="17" spans="1:28" ht="409.5" x14ac:dyDescent="0.25">
      <c r="A17" s="2" t="s">
        <v>5</v>
      </c>
      <c r="B17" s="2" t="s">
        <v>6</v>
      </c>
      <c r="C17" s="2" t="str">
        <f>'Data types'!A$5</f>
        <v>byte[]</v>
      </c>
      <c r="D17" s="2">
        <v>60</v>
      </c>
      <c r="E17" s="2" t="s">
        <v>43</v>
      </c>
      <c r="J17" s="10"/>
      <c r="K17" s="10"/>
      <c r="L17" s="10"/>
      <c r="M17" s="10" t="s">
        <v>76</v>
      </c>
      <c r="N17" s="16" t="s">
        <v>88</v>
      </c>
      <c r="O17" s="10" t="s">
        <v>180</v>
      </c>
      <c r="P17" s="12" t="s">
        <v>57</v>
      </c>
      <c r="Q17" s="3">
        <f t="shared" si="4"/>
        <v>1011</v>
      </c>
      <c r="R17" s="3" t="str">
        <f>IF(G17="","",VLOOKUP(G17,'Data types'!A$1:B$20,2,FALSE))</f>
        <v/>
      </c>
      <c r="S17" s="3" t="str">
        <f>IF(I17="","",VLOOKUP(I17,'Data types'!A$1:B$20,2,FALSE))</f>
        <v/>
      </c>
      <c r="T17" s="3" t="str">
        <f>IF(K17="","",VLOOKUP(K17,'Data types'!A$1:B$20,2,FALSE))</f>
        <v/>
      </c>
      <c r="U17" s="3" t="str">
        <f t="shared" si="0"/>
        <v/>
      </c>
      <c r="V17" s="3" t="str">
        <f t="shared" si="1"/>
        <v/>
      </c>
      <c r="W17" s="3" t="str">
        <f>IF(C17="","",VLOOKUP(C17,'Data types'!$A$1:$B$20,2,FALSE))</f>
        <v>byte[]</v>
      </c>
      <c r="X17" s="24" t="str">
        <f t="shared" si="2"/>
        <v>/**
&lt;pre&gt;
High level command to interact with FineADCS
Input parameters:
Return parameters:byte[]
Size of returned parameters: 60
Byte No. Type Description
0-3 UI32 iACDS Status Register (see Chapter 5.5.27.1)
4-7 UI32 iACDS Error Register (see Chapter 5.5.27.2)
8-11 UI32 Control Status Register (see Chapter 5.5.27.5)
12-15 UI32 Control Error Register
16-19 UI32 Livelyhood Register (see Chapter 5.5.27.3)
20-23 UI32 Elapsed seconds since epoch [sec]
24-25 UI16 Elapsed sub-seconds [msec]
26 I8 Gyro 1 Temperature [deg Celsius]
27 I8 Gyro 2 Temperature [deg Celsius]
28 I8 MTQ-X Temperature [deg Celsius]
29 I8 MTQ-Y Temperature [deg Celsius]
30 I8 MTQ-Z Temperature [deg Celsius]
31 I8 Ctrl Processor Temperature
32 I8 RW-X Temperature [deg Celsius]
33 I8 RW-Y Temperature [deg Celsius]
34 I8 RW-Z Temperature [deg Celsius]
35 I8 ST200 Temperature [deg Celsius]
36-59 Power Status Telemetry
&lt;/pre&gt;
*/</v>
      </c>
      <c r="Y17" s="6" t="str">
        <f>CONCATENATE(Formatting!B$1,C17," ",E17,"(",V17,");//",Q17,"//",M17)</f>
        <v xml:space="preserve">    byte[] GetStandardTelemetry();//1011//High level command to interact with FineADCS</v>
      </c>
      <c r="Z17" s="7" t="str">
        <f>CONCATENATE(Formatting!B$1,"@Override",CHAR(10),Formatting!B$1,"@InternalData (internalID=",Q17,",commandIDs={",CHAR(34),O17,CHAR(34),",",CHAR(34),P17,CHAR(34),"},argNames={",IF(F17="",CONCATENATE(CHAR(34),CHAR(34)),IF(F17=1,CONCATENATE(CHAR(34),H17,CHAR(34)),IF(F17=2,CONCATENATE(CHAR(34),H17,CHAR(34),",",CHAR(34),J17,CHAR(34)),IF(F17=3,CONCATENATE(CHAR(34),H17,CHAR(34),",",CHAR(34),J17,CHAR(34),",",CHAR(34),L17,CHAR(34)),"other")))),"})",CHAR(10),Formatting!B$1,"public ",C17," ",E17,"(",V17,") {",CHAR(10),IF(F17="",CONCATENATE(Formatting!B$1,Formatting!B$1,"ArrayList&lt;Object&gt; argObject=null;",CHAR(10)),IF(F17=1,CONCATENATE(Formatting!B$1,Formatting!B$1,"ArrayList&lt;Object&gt; argObject = new ArrayList&lt;Object&gt;();",CHAR(10),Formatting!B$1,Formatting!B$1,"argObject.add(",H17,");",CHAR(10)),IF(F17=2,CONCATENATE(Formatting!B$1,Formatting!B$1,"ArrayList&lt;Object&gt; argObject = new ArrayList&lt;Object&gt;();",CHAR(10),Formatting!B$1,Formatting!B$1,"argObject.add(",H17,");",CHAR(10),Formatting!B$1,Formatting!B$1,"argObject.add(",J17,");",CHAR(10)),CONCATENATE(Formatting!B$1,Formatting!B$1,"ArrayList&lt;Object&gt; argObject = new ArrayList&lt;Object&gt;();",CHAR(10),Formatting!B$1,Formatting!B$1,"argObject.add(",H17,");",CHAR(10),Formatting!B$1,Formatting!B$1,"argObject.add(",J17,");",CHAR(10),Formatting!B$1,Formatting!B$1,"argObject.add(",L17,");",CHAR(10))))),IF(C17="void",CONCATENATE(Formatting!B$1,Formatting!B$1),CONCATENATE(Formatting!B$1,Formatting!B$1,"return (",W17,") ")),"super.getSimulatorNode().runGenericMethod(",Q17,",argObject);",CHAR(10),Formatting!B$1,"};")</f>
        <v xml:space="preserve">    @Override
    @InternalData (internalID=1011,commandIDs={"0xAA","0x31"},argNames={""})
    public byte[] GetStandardTelemetry() {
        ArrayList&lt;Object&gt; argObject=null;
        return (byte[]) super.getSimulatorNode().runGenericMethod(1011,argObject);
    };</v>
      </c>
      <c r="AA17" s="7" t="str">
        <f>CONCATENATE(Formatting!B$1,"case ",Q17,": {//Origin [",A17,"] Method [",TRIM(Y17),"]",CHAR(10),IF(F17="","",IF(F17=1,CONCATENATE(Formatting!B$1,Formatting!B$1,G17," ",H17,"=(",R17,") argObject.get(0);",CHAR(10)),IF(F17=2,CONCATENATE(Formatting!B$1,Formatting!B$1,G17," ",H17,"=(",R17,") argObject.get(0);",CHAR(10),Formatting!B$1,Formatting!B$1,I17," ",J17,"=(",S17,") argObject.get(1);",CHAR(10)),CONCATENATE(Formatting!B$1,Formatting!B$1,G17," ",H17,"=(",R17,") argObject.get(0);",CHAR(10),Formatting!B$1,Formatting!B$1,I17," ",J17,"=(",S17,") argObject.get(1);",CHAR(10),Formatting!B$1,Formatting!B$1,K17," ",L17,"=(",T17,") argObject.get(2);",CHAR(10))))),IF(C17="void",CONCATENATE(Formatting!B$1,Formatting!B$1,"break; }"),CONCATENATE(Formatting!B$1,Formatting!B$1,C17," result=",IF(C17="void","null",IF(OR(C17="byte",C17="int",C17="long"),"0",IF(C17="String",CONCATENATE(CHAR(34),"Placeholder",CHAR(34)),IF(C17="byte[]",CONCATENATE("new byte[",D17,"]"),IF(C17="float","0",IF(C17="double","0","ERROR")))))),";",CHAR(10),Formatting!B$1,Formatting!B$1,"globalResult=result;",CHAR(10),Formatting!B$1,Formatting!B$1,"break;}")))</f>
        <v xml:space="preserve">    case 1011: {//Origin [IFineADCS] Method [byte[] GetStandardTelemetry();//1011//High level command to interact with FineADCS]
        byte[] result=new byte[60];
        globalResult=result;
        break;}</v>
      </c>
      <c r="AB17" s="7" t="str">
        <f t="shared" si="3"/>
        <v>/**
&lt;pre&gt;
High level command to interact with FineADCS
Input parameters:
Return parameters:byte[]
Size of returned parameters: 60
Byte No. Type Description
0-3 UI32 iACDS Status Register (see Chapter 5.5.27.1)
4-7 UI32 iACDS Error Register (see Chapter 5.5.27.2)
8-11 UI32 Control Status Register (see Chapter 5.5.27.5)
12-15 UI32 Control Error Register
16-19 UI32 Livelyhood Register (see Chapter 5.5.27.3)
20-23 UI32 Elapsed seconds since epoch [sec]
24-25 UI16 Elapsed sub-seconds [msec]
26 I8 Gyro 1 Temperature [deg Celsius]
27 I8 Gyro 2 Temperature [deg Celsius]
28 I8 MTQ-X Temperature [deg Celsius]
29 I8 MTQ-Y Temperature [deg Celsius]
30 I8 MTQ-Z Temperature [deg Celsius]
31 I8 Ctrl Processor Temperature
32 I8 RW-X Temperature [deg Celsius]
33 I8 RW-Y Temperature [deg Celsius]
34 I8 RW-Z Temperature [deg Celsius]
35 I8 ST200 Temperature [deg Celsius]
36-59 Power Status Telemetry
&lt;/pre&gt;
*/
byte[] GetStandardTelemetry();//1011</v>
      </c>
    </row>
    <row r="18" spans="1:28" ht="210" x14ac:dyDescent="0.25">
      <c r="A18" s="2" t="s">
        <v>5</v>
      </c>
      <c r="B18" s="2" t="s">
        <v>6</v>
      </c>
      <c r="C18" s="2" t="str">
        <f>'Data types'!A$5</f>
        <v>byte[]</v>
      </c>
      <c r="D18" s="2">
        <v>183</v>
      </c>
      <c r="E18" s="2" t="s">
        <v>44</v>
      </c>
      <c r="J18" s="10"/>
      <c r="K18" s="10"/>
      <c r="L18" s="10"/>
      <c r="M18" s="10" t="s">
        <v>76</v>
      </c>
      <c r="N18" s="16" t="s">
        <v>89</v>
      </c>
      <c r="O18" s="10" t="s">
        <v>180</v>
      </c>
      <c r="P18" s="12" t="s">
        <v>58</v>
      </c>
      <c r="Q18" s="3">
        <f t="shared" si="4"/>
        <v>1012</v>
      </c>
      <c r="R18" s="3" t="str">
        <f>IF(G18="","",VLOOKUP(G18,'Data types'!A$1:B$20,2,FALSE))</f>
        <v/>
      </c>
      <c r="S18" s="3" t="str">
        <f>IF(I18="","",VLOOKUP(I18,'Data types'!A$1:B$20,2,FALSE))</f>
        <v/>
      </c>
      <c r="T18" s="3" t="str">
        <f>IF(K18="","",VLOOKUP(K18,'Data types'!A$1:B$20,2,FALSE))</f>
        <v/>
      </c>
      <c r="U18" s="3" t="str">
        <f t="shared" si="0"/>
        <v/>
      </c>
      <c r="V18" s="3" t="str">
        <f t="shared" si="1"/>
        <v/>
      </c>
      <c r="W18" s="3" t="str">
        <f>IF(C18="","",VLOOKUP(C18,'Data types'!$A$1:$B$20,2,FALSE))</f>
        <v>byte[]</v>
      </c>
      <c r="X18" s="24" t="str">
        <f t="shared" si="2"/>
        <v>/**
&lt;pre&gt;
High level command to interact with FineADCS
Input parameters:
Return parameters:byte[]
Size of returned parameters: 183
Byte No. Type Description
0-59 Standard Telemetry
60-133 Sensor Telemetry
134-169 Actuator Telemetry
170-197 Attitude Telemetry
&lt;/pre&gt;
*/</v>
      </c>
      <c r="Y18" s="6" t="str">
        <f>CONCATENATE(Formatting!B$1,C18," ",E18,"(",V18,");//",Q18,"//",M18)</f>
        <v xml:space="preserve">    byte[] GetExtendedTelemetry();//1012//High level command to interact with FineADCS</v>
      </c>
      <c r="Z18" s="7" t="str">
        <f>CONCATENATE(Formatting!B$1,"@Override",CHAR(10),Formatting!B$1,"@InternalData (internalID=",Q18,",commandIDs={",CHAR(34),O18,CHAR(34),",",CHAR(34),P18,CHAR(34),"},argNames={",IF(F18="",CONCATENATE(CHAR(34),CHAR(34)),IF(F18=1,CONCATENATE(CHAR(34),H18,CHAR(34)),IF(F18=2,CONCATENATE(CHAR(34),H18,CHAR(34),",",CHAR(34),J18,CHAR(34)),IF(F18=3,CONCATENATE(CHAR(34),H18,CHAR(34),",",CHAR(34),J18,CHAR(34),",",CHAR(34),L18,CHAR(34)),"other")))),"})",CHAR(10),Formatting!B$1,"public ",C18," ",E18,"(",V18,") {",CHAR(10),IF(F18="",CONCATENATE(Formatting!B$1,Formatting!B$1,"ArrayList&lt;Object&gt; argObject=null;",CHAR(10)),IF(F18=1,CONCATENATE(Formatting!B$1,Formatting!B$1,"ArrayList&lt;Object&gt; argObject = new ArrayList&lt;Object&gt;();",CHAR(10),Formatting!B$1,Formatting!B$1,"argObject.add(",H18,");",CHAR(10)),IF(F18=2,CONCATENATE(Formatting!B$1,Formatting!B$1,"ArrayList&lt;Object&gt; argObject = new ArrayList&lt;Object&gt;();",CHAR(10),Formatting!B$1,Formatting!B$1,"argObject.add(",H18,");",CHAR(10),Formatting!B$1,Formatting!B$1,"argObject.add(",J18,");",CHAR(10)),CONCATENATE(Formatting!B$1,Formatting!B$1,"ArrayList&lt;Object&gt; argObject = new ArrayList&lt;Object&gt;();",CHAR(10),Formatting!B$1,Formatting!B$1,"argObject.add(",H18,");",CHAR(10),Formatting!B$1,Formatting!B$1,"argObject.add(",J18,");",CHAR(10),Formatting!B$1,Formatting!B$1,"argObject.add(",L18,");",CHAR(10))))),IF(C18="void",CONCATENATE(Formatting!B$1,Formatting!B$1),CONCATENATE(Formatting!B$1,Formatting!B$1,"return (",W18,") ")),"super.getSimulatorNode().runGenericMethod(",Q18,",argObject);",CHAR(10),Formatting!B$1,"};")</f>
        <v xml:space="preserve">    @Override
    @InternalData (internalID=1012,commandIDs={"0xAA","0x32"},argNames={""})
    public byte[] GetExtendedTelemetry() {
        ArrayList&lt;Object&gt; argObject=null;
        return (byte[]) super.getSimulatorNode().runGenericMethod(1012,argObject);
    };</v>
      </c>
      <c r="AA18" s="7" t="str">
        <f>CONCATENATE(Formatting!B$1,"case ",Q18,": {//Origin [",A18,"] Method [",TRIM(Y18),"]",CHAR(10),IF(F18="","",IF(F18=1,CONCATENATE(Formatting!B$1,Formatting!B$1,G18," ",H18,"=(",R18,") argObject.get(0);",CHAR(10)),IF(F18=2,CONCATENATE(Formatting!B$1,Formatting!B$1,G18," ",H18,"=(",R18,") argObject.get(0);",CHAR(10),Formatting!B$1,Formatting!B$1,I18," ",J18,"=(",S18,") argObject.get(1);",CHAR(10)),CONCATENATE(Formatting!B$1,Formatting!B$1,G18," ",H18,"=(",R18,") argObject.get(0);",CHAR(10),Formatting!B$1,Formatting!B$1,I18," ",J18,"=(",S18,") argObject.get(1);",CHAR(10),Formatting!B$1,Formatting!B$1,K18," ",L18,"=(",T18,") argObject.get(2);",CHAR(10))))),IF(C18="void",CONCATENATE(Formatting!B$1,Formatting!B$1,"break; }"),CONCATENATE(Formatting!B$1,Formatting!B$1,C18," result=",IF(C18="void","null",IF(OR(C18="byte",C18="int",C18="long"),"0",IF(C18="String",CONCATENATE(CHAR(34),"Placeholder",CHAR(34)),IF(C18="byte[]",CONCATENATE("new byte[",D18,"]"),IF(C18="float","0",IF(C18="double","0","ERROR")))))),";",CHAR(10),Formatting!B$1,Formatting!B$1,"globalResult=result;",CHAR(10),Formatting!B$1,Formatting!B$1,"break;}")))</f>
        <v xml:space="preserve">    case 1012: {//Origin [IFineADCS] Method [byte[] GetExtendedTelemetry();//1012//High level command to interact with FineADCS]
        byte[] result=new byte[183];
        globalResult=result;
        break;}</v>
      </c>
      <c r="AB18" s="7" t="str">
        <f t="shared" si="3"/>
        <v>/**
&lt;pre&gt;
High level command to interact with FineADCS
Input parameters:
Return parameters:byte[]
Size of returned parameters: 183
Byte No. Type Description
0-59 Standard Telemetry
60-133 Sensor Telemetry
134-169 Actuator Telemetry
170-197 Attitude Telemetry
&lt;/pre&gt;
*/
byte[] GetExtendedTelemetry();//1012</v>
      </c>
    </row>
    <row r="19" spans="1:28" ht="360" x14ac:dyDescent="0.25">
      <c r="A19" s="2" t="s">
        <v>5</v>
      </c>
      <c r="B19" s="2" t="s">
        <v>6</v>
      </c>
      <c r="C19" s="2" t="str">
        <f>'Data types'!A$5</f>
        <v>byte[]</v>
      </c>
      <c r="D19" s="2">
        <v>24</v>
      </c>
      <c r="E19" s="2" t="s">
        <v>45</v>
      </c>
      <c r="J19" s="10"/>
      <c r="K19" s="10"/>
      <c r="L19" s="10"/>
      <c r="M19" s="10" t="s">
        <v>76</v>
      </c>
      <c r="N19" s="16" t="s">
        <v>90</v>
      </c>
      <c r="O19" s="10" t="s">
        <v>180</v>
      </c>
      <c r="P19" s="12" t="s">
        <v>59</v>
      </c>
      <c r="Q19" s="3">
        <f t="shared" si="4"/>
        <v>1013</v>
      </c>
      <c r="R19" s="3" t="str">
        <f>IF(G19="","",VLOOKUP(G19,'Data types'!A$1:B$20,2,FALSE))</f>
        <v/>
      </c>
      <c r="S19" s="3" t="str">
        <f>IF(I19="","",VLOOKUP(I19,'Data types'!A$1:B$20,2,FALSE))</f>
        <v/>
      </c>
      <c r="T19" s="3" t="str">
        <f>IF(K19="","",VLOOKUP(K19,'Data types'!A$1:B$20,2,FALSE))</f>
        <v/>
      </c>
      <c r="U19" s="3" t="str">
        <f t="shared" si="0"/>
        <v/>
      </c>
      <c r="V19" s="3" t="str">
        <f t="shared" si="1"/>
        <v/>
      </c>
      <c r="W19" s="3" t="str">
        <f>IF(C19="","",VLOOKUP(C19,'Data types'!$A$1:$B$20,2,FALSE))</f>
        <v>byte[]</v>
      </c>
      <c r="X19" s="24" t="str">
        <f t="shared" si="2"/>
        <v>/**
&lt;pre&gt;
High level command to interact with FineADCS
Input parameters:
Return parameters:byte[]
Size of returned parameters: 24
Byte No. Type Description
0-1 UI16 MTQ Current Consumption [mA]
2-3 UI16 MTQ Power Consumption [mW]
4-5 UI16 MTQ Supply Voltage [mV]
6-7 UI16 ST200 Current Consumption [mA]
8-9 UI16 ST200 Power Consumption [mW]
10-11 UI16 ST200 Supply Voltage [mV]
12-13 UI16 iACDS 3.3V Current Consumption [mA]
14-15 UI16 iACDS 3.3V Power Consumption [mW]
16-17 UI16 iACDS 3.3V Supply Voltage [mV]
18-19 UI16 RW Current Consumption [mA]
20-21 UI16 RW Power Consumption [mW]
22-23 UI16 RW Supply Voltage [mV]
&lt;/pre&gt;
*/</v>
      </c>
      <c r="Y19" s="6" t="str">
        <f>CONCATENATE(Formatting!B$1,C19," ",E19,"(",V19,");//",Q19,"//",M19)</f>
        <v xml:space="preserve">    byte[] GetPowerStatus();//1013//High level command to interact with FineADCS</v>
      </c>
      <c r="Z19" s="7" t="str">
        <f>CONCATENATE(Formatting!B$1,"@Override",CHAR(10),Formatting!B$1,"@InternalData (internalID=",Q19,",commandIDs={",CHAR(34),O19,CHAR(34),",",CHAR(34),P19,CHAR(34),"},argNames={",IF(F19="",CONCATENATE(CHAR(34),CHAR(34)),IF(F19=1,CONCATENATE(CHAR(34),H19,CHAR(34)),IF(F19=2,CONCATENATE(CHAR(34),H19,CHAR(34),",",CHAR(34),J19,CHAR(34)),IF(F19=3,CONCATENATE(CHAR(34),H19,CHAR(34),",",CHAR(34),J19,CHAR(34),",",CHAR(34),L19,CHAR(34)),"other")))),"})",CHAR(10),Formatting!B$1,"public ",C19," ",E19,"(",V19,") {",CHAR(10),IF(F19="",CONCATENATE(Formatting!B$1,Formatting!B$1,"ArrayList&lt;Object&gt; argObject=null;",CHAR(10)),IF(F19=1,CONCATENATE(Formatting!B$1,Formatting!B$1,"ArrayList&lt;Object&gt; argObject = new ArrayList&lt;Object&gt;();",CHAR(10),Formatting!B$1,Formatting!B$1,"argObject.add(",H19,");",CHAR(10)),IF(F19=2,CONCATENATE(Formatting!B$1,Formatting!B$1,"ArrayList&lt;Object&gt; argObject = new ArrayList&lt;Object&gt;();",CHAR(10),Formatting!B$1,Formatting!B$1,"argObject.add(",H19,");",CHAR(10),Formatting!B$1,Formatting!B$1,"argObject.add(",J19,");",CHAR(10)),CONCATENATE(Formatting!B$1,Formatting!B$1,"ArrayList&lt;Object&gt; argObject = new ArrayList&lt;Object&gt;();",CHAR(10),Formatting!B$1,Formatting!B$1,"argObject.add(",H19,");",CHAR(10),Formatting!B$1,Formatting!B$1,"argObject.add(",J19,");",CHAR(10),Formatting!B$1,Formatting!B$1,"argObject.add(",L19,");",CHAR(10))))),IF(C19="void",CONCATENATE(Formatting!B$1,Formatting!B$1),CONCATENATE(Formatting!B$1,Formatting!B$1,"return (",W19,") ")),"super.getSimulatorNode().runGenericMethod(",Q19,",argObject);",CHAR(10),Formatting!B$1,"};")</f>
        <v xml:space="preserve">    @Override
    @InternalData (internalID=1013,commandIDs={"0xAA","0x33"},argNames={""})
    public byte[] GetPowerStatus() {
        ArrayList&lt;Object&gt; argObject=null;
        return (byte[]) super.getSimulatorNode().runGenericMethod(1013,argObject);
    };</v>
      </c>
      <c r="AA19" s="7" t="str">
        <f>CONCATENATE(Formatting!B$1,"case ",Q19,": {//Origin [",A19,"] Method [",TRIM(Y19),"]",CHAR(10),IF(F19="","",IF(F19=1,CONCATENATE(Formatting!B$1,Formatting!B$1,G19," ",H19,"=(",R19,") argObject.get(0);",CHAR(10)),IF(F19=2,CONCATENATE(Formatting!B$1,Formatting!B$1,G19," ",H19,"=(",R19,") argObject.get(0);",CHAR(10),Formatting!B$1,Formatting!B$1,I19," ",J19,"=(",S19,") argObject.get(1);",CHAR(10)),CONCATENATE(Formatting!B$1,Formatting!B$1,G19," ",H19,"=(",R19,") argObject.get(0);",CHAR(10),Formatting!B$1,Formatting!B$1,I19," ",J19,"=(",S19,") argObject.get(1);",CHAR(10),Formatting!B$1,Formatting!B$1,K19," ",L19,"=(",T19,") argObject.get(2);",CHAR(10))))),IF(C19="void",CONCATENATE(Formatting!B$1,Formatting!B$1,"break; }"),CONCATENATE(Formatting!B$1,Formatting!B$1,C19," result=",IF(C19="void","null",IF(OR(C19="byte",C19="int",C19="long"),"0",IF(C19="String",CONCATENATE(CHAR(34),"Placeholder",CHAR(34)),IF(C19="byte[]",CONCATENATE("new byte[",D19,"]"),IF(C19="float","0",IF(C19="double","0","ERROR")))))),";",CHAR(10),Formatting!B$1,Formatting!B$1,"globalResult=result;",CHAR(10),Formatting!B$1,Formatting!B$1,"break;}")))</f>
        <v xml:space="preserve">    case 1013: {//Origin [IFineADCS] Method [byte[] GetPowerStatus();//1013//High level command to interact with FineADCS]
        byte[] result=new byte[24];
        globalResult=result;
        break;}</v>
      </c>
      <c r="AB19" s="7" t="str">
        <f t="shared" si="3"/>
        <v>/**
&lt;pre&gt;
High level command to interact with FineADCS
Input parameters:
Return parameters:byte[]
Size of returned parameters: 24
Byte No. Type Description
0-1 UI16 MTQ Current Consumption [mA]
2-3 UI16 MTQ Power Consumption [mW]
4-5 UI16 MTQ Supply Voltage [mV]
6-7 UI16 ST200 Current Consumption [mA]
8-9 UI16 ST200 Power Consumption [mW]
10-11 UI16 ST200 Supply Voltage [mV]
12-13 UI16 iACDS 3.3V Current Consumption [mA]
14-15 UI16 iACDS 3.3V Power Consumption [mW]
16-17 UI16 iACDS 3.3V Supply Voltage [mV]
18-19 UI16 RW Current Consumption [mA]
20-21 UI16 RW Power Consumption [mW]
22-23 UI16 RW Supply Voltage [mV]
&lt;/pre&gt;
*/
byte[] GetPowerStatus();//1013</v>
      </c>
    </row>
    <row r="20" spans="1:28" ht="409.5" x14ac:dyDescent="0.25">
      <c r="A20" s="2" t="s">
        <v>5</v>
      </c>
      <c r="B20" s="2" t="s">
        <v>6</v>
      </c>
      <c r="C20" s="2" t="str">
        <f>'Data types'!A$5</f>
        <v>byte[]</v>
      </c>
      <c r="D20" s="2">
        <v>158</v>
      </c>
      <c r="E20" s="2" t="s">
        <v>116</v>
      </c>
      <c r="J20" s="10"/>
      <c r="K20" s="10"/>
      <c r="L20" s="10"/>
      <c r="M20" s="10" t="s">
        <v>76</v>
      </c>
      <c r="N20" s="16" t="s">
        <v>118</v>
      </c>
      <c r="O20" s="10" t="s">
        <v>180</v>
      </c>
      <c r="P20" s="12" t="s">
        <v>117</v>
      </c>
      <c r="Q20" s="3">
        <f t="shared" si="4"/>
        <v>1014</v>
      </c>
      <c r="R20" s="3" t="str">
        <f>IF(G20="","",VLOOKUP(G20,'Data types'!A$1:B$20,2,FALSE))</f>
        <v/>
      </c>
      <c r="S20" s="3" t="str">
        <f>IF(I20="","",VLOOKUP(I20,'Data types'!A$1:B$20,2,FALSE))</f>
        <v/>
      </c>
      <c r="T20" s="3" t="str">
        <f>IF(K20="","",VLOOKUP(K20,'Data types'!A$1:B$20,2,FALSE))</f>
        <v/>
      </c>
      <c r="U20" s="3" t="str">
        <f t="shared" si="0"/>
        <v/>
      </c>
      <c r="V20" s="3" t="str">
        <f t="shared" si="1"/>
        <v/>
      </c>
      <c r="W20" s="3" t="str">
        <f>IF(C20="","",VLOOKUP(C20,'Data types'!$A$1:$B$20,2,FALSE))</f>
        <v>byte[]</v>
      </c>
      <c r="X20" s="24" t="str">
        <f t="shared" si="2"/>
        <v>/**
&lt;pre&gt;
High level command to interact with FineADCS
Input parameters:
Return parameters:byte[]
Size of returned parameters: 158
0 UI8 Primary Target Type: should be 0x02
1 UI8 Secondary Target Type
2 - internal use
3..12 String Device Name [including string terminating character]
13..15 String Device Model Name [including string terminating character]
16..19 UI32 Serial Number
20..52 String Compile Time [including string terminating character]
53..58 String Software Version [including string terminating character]
59 UI8 Debug Level
60..70 String Git Commit ID [including string terminating character]
71..91 String Compiler [including string terminating character]
92..102 String Compiler Version
103..157 - internal use
&lt;/pre&gt;
*/</v>
      </c>
      <c r="Y20" s="6" t="str">
        <f>CONCATENATE(Formatting!B$1,C20," ",E20,"(",V20,");//",Q20,"//",M20)</f>
        <v xml:space="preserve">    byte[] GetInfoTelemetry();//1014//High level command to interact with FineADCS</v>
      </c>
      <c r="Z20" s="7" t="str">
        <f>CONCATENATE(Formatting!B$1,"@Override",CHAR(10),Formatting!B$1,"@InternalData (internalID=",Q20,",commandIDs={",CHAR(34),O20,CHAR(34),",",CHAR(34),P20,CHAR(34),"},argNames={",IF(F20="",CONCATENATE(CHAR(34),CHAR(34)),IF(F20=1,CONCATENATE(CHAR(34),H20,CHAR(34)),IF(F20=2,CONCATENATE(CHAR(34),H20,CHAR(34),",",CHAR(34),J20,CHAR(34)),IF(F20=3,CONCATENATE(CHAR(34),H20,CHAR(34),",",CHAR(34),J20,CHAR(34),",",CHAR(34),L20,CHAR(34)),"other")))),"})",CHAR(10),Formatting!B$1,"public ",C20," ",E20,"(",V20,") {",CHAR(10),IF(F20="",CONCATENATE(Formatting!B$1,Formatting!B$1,"ArrayList&lt;Object&gt; argObject=null;",CHAR(10)),IF(F20=1,CONCATENATE(Formatting!B$1,Formatting!B$1,"ArrayList&lt;Object&gt; argObject = new ArrayList&lt;Object&gt;();",CHAR(10),Formatting!B$1,Formatting!B$1,"argObject.add(",H20,");",CHAR(10)),IF(F20=2,CONCATENATE(Formatting!B$1,Formatting!B$1,"ArrayList&lt;Object&gt; argObject = new ArrayList&lt;Object&gt;();",CHAR(10),Formatting!B$1,Formatting!B$1,"argObject.add(",H20,");",CHAR(10),Formatting!B$1,Formatting!B$1,"argObject.add(",J20,");",CHAR(10)),CONCATENATE(Formatting!B$1,Formatting!B$1,"ArrayList&lt;Object&gt; argObject = new ArrayList&lt;Object&gt;();",CHAR(10),Formatting!B$1,Formatting!B$1,"argObject.add(",H20,");",CHAR(10),Formatting!B$1,Formatting!B$1,"argObject.add(",J20,");",CHAR(10),Formatting!B$1,Formatting!B$1,"argObject.add(",L20,");",CHAR(10))))),IF(C20="void",CONCATENATE(Formatting!B$1,Formatting!B$1),CONCATENATE(Formatting!B$1,Formatting!B$1,"return (",W20,") ")),"super.getSimulatorNode().runGenericMethod(",Q20,",argObject);",CHAR(10),Formatting!B$1,"};")</f>
        <v xml:space="preserve">    @Override
    @InternalData (internalID=1014,commandIDs={"0xAA","0x34"},argNames={""})
    public byte[] GetInfoTelemetry() {
        ArrayList&lt;Object&gt; argObject=null;
        return (byte[]) super.getSimulatorNode().runGenericMethod(1014,argObject);
    };</v>
      </c>
      <c r="AA20" s="7" t="str">
        <f>CONCATENATE(Formatting!B$1,"case ",Q20,": {//Origin [",A20,"] Method [",TRIM(Y20),"]",CHAR(10),IF(F20="","",IF(F20=1,CONCATENATE(Formatting!B$1,Formatting!B$1,G20," ",H20,"=(",R20,") argObject.get(0);",CHAR(10)),IF(F20=2,CONCATENATE(Formatting!B$1,Formatting!B$1,G20," ",H20,"=(",R20,") argObject.get(0);",CHAR(10),Formatting!B$1,Formatting!B$1,I20," ",J20,"=(",S20,") argObject.get(1);",CHAR(10)),CONCATENATE(Formatting!B$1,Formatting!B$1,G20," ",H20,"=(",R20,") argObject.get(0);",CHAR(10),Formatting!B$1,Formatting!B$1,I20," ",J20,"=(",S20,") argObject.get(1);",CHAR(10),Formatting!B$1,Formatting!B$1,K20," ",L20,"=(",T20,") argObject.get(2);",CHAR(10))))),IF(C20="void",CONCATENATE(Formatting!B$1,Formatting!B$1,"break; }"),CONCATENATE(Formatting!B$1,Formatting!B$1,C20," result=",IF(C20="void","null",IF(OR(C20="byte",C20="int",C20="long"),"0",IF(C20="String",CONCATENATE(CHAR(34),"Placeholder",CHAR(34)),IF(C20="byte[]",CONCATENATE("new byte[",D20,"]"),IF(C20="float","0",IF(C20="double","0","ERROR")))))),";",CHAR(10),Formatting!B$1,Formatting!B$1,"globalResult=result;",CHAR(10),Formatting!B$1,Formatting!B$1,"break;}")))</f>
        <v xml:space="preserve">    case 1014: {//Origin [IFineADCS] Method [byte[] GetInfoTelemetry();//1014//High level command to interact with FineADCS]
        byte[] result=new byte[158];
        globalResult=result;
        break;}</v>
      </c>
      <c r="AB20" s="7" t="str">
        <f t="shared" si="3"/>
        <v>/**
&lt;pre&gt;
High level command to interact with FineADCS
Input parameters:
Return parameters:byte[]
Size of returned parameters: 158
0 UI8 Primary Target Type: should be 0x02
1 UI8 Secondary Target Type
2 - internal use
3..12 String Device Name [including string terminating character]
13..15 String Device Model Name [including string terminating character]
16..19 UI32 Serial Number
20..52 String Compile Time [including string terminating character]
53..58 String Software Version [including string terminating character]
59 UI8 Debug Level
60..70 String Git Commit ID [including string terminating character]
71..91 String Compiler [including string terminating character]
92..102 String Compiler Version
103..157 - internal use
&lt;/pre&gt;
*/
byte[] GetInfoTelemetry();//1014</v>
      </c>
    </row>
    <row r="21" spans="1:28" ht="409.5" x14ac:dyDescent="0.25">
      <c r="A21" s="2" t="s">
        <v>5</v>
      </c>
      <c r="B21" s="2" t="s">
        <v>6</v>
      </c>
      <c r="C21" s="2" t="str">
        <f>'Data types'!A$5</f>
        <v>byte[]</v>
      </c>
      <c r="D21" s="2">
        <v>74</v>
      </c>
      <c r="E21" s="2" t="s">
        <v>119</v>
      </c>
      <c r="J21" s="10"/>
      <c r="K21" s="10"/>
      <c r="L21" s="10"/>
      <c r="M21" s="10" t="s">
        <v>76</v>
      </c>
      <c r="N21" s="16" t="s">
        <v>120</v>
      </c>
      <c r="O21" s="10" t="s">
        <v>180</v>
      </c>
      <c r="P21" s="12" t="s">
        <v>121</v>
      </c>
      <c r="Q21" s="3">
        <f t="shared" si="4"/>
        <v>1015</v>
      </c>
      <c r="R21" s="3" t="str">
        <f>IF(G21="","",VLOOKUP(G21,'Data types'!A$1:B$20,2,FALSE))</f>
        <v/>
      </c>
      <c r="S21" s="3" t="str">
        <f>IF(I21="","",VLOOKUP(I21,'Data types'!A$1:B$20,2,FALSE))</f>
        <v/>
      </c>
      <c r="T21" s="3" t="str">
        <f>IF(K21="","",VLOOKUP(K21,'Data types'!A$1:B$20,2,FALSE))</f>
        <v/>
      </c>
      <c r="U21" s="3" t="str">
        <f t="shared" si="0"/>
        <v/>
      </c>
      <c r="V21" s="3" t="str">
        <f t="shared" si="1"/>
        <v/>
      </c>
      <c r="W21" s="3" t="str">
        <f>IF(C21="","",VLOOKUP(C21,'Data types'!$A$1:$B$20,2,FALSE))</f>
        <v>byte[]</v>
      </c>
      <c r="X21" s="24" t="str">
        <f t="shared" si="2"/>
        <v>/**
&lt;pre&gt;
High level command to interact with FineADCS
Input parameters:
Return parameters:byte[]
Size of returned parameters: 74
Byte No. Type Description
0-3 Float Magnetic Field X [uT]
4-7 Float Magnetic Field Y [uT]
8-11 Float Magnetic Field Z [uT]
12-15 Float Accelerometer X [m/s^2]
16-19 Float Accelerometer Y [m/s^2]
20-23 Float Accelerometer Z [m/s^2]
24-27 Float Gyro 1 X [mdps]
28-31 Float Gyro 1 Y [mdps]
32-35 Float Gyro 1 Z [mdps]
36-39 Float Gyro 2 X [mdps]
40-43 Float Gyro 2 Y [mdps]
44-47 Float Gyro 2 Z [mdps]
48-55 UI64 ST200 Time [sec]
56-57 UI16 ST200 Time [m sec]
58-61 Float Quaternion 1
62-65 Float Quaternion 2
66-69 Float Quaternion 3
70-73 Float Quaternion 4
&lt;/pre&gt;
*/</v>
      </c>
      <c r="Y21" s="6" t="str">
        <f>CONCATENATE(Formatting!B$1,C21," ",E21,"(",V21,");//",Q21,"//",M21)</f>
        <v xml:space="preserve">    byte[] GetSensorTelemetry();//1015//High level command to interact with FineADCS</v>
      </c>
      <c r="Z21" s="7" t="str">
        <f>CONCATENATE(Formatting!B$1,"@Override",CHAR(10),Formatting!B$1,"@InternalData (internalID=",Q21,",commandIDs={",CHAR(34),O21,CHAR(34),",",CHAR(34),P21,CHAR(34),"},argNames={",IF(F21="",CONCATENATE(CHAR(34),CHAR(34)),IF(F21=1,CONCATENATE(CHAR(34),H21,CHAR(34)),IF(F21=2,CONCATENATE(CHAR(34),H21,CHAR(34),",",CHAR(34),J21,CHAR(34)),IF(F21=3,CONCATENATE(CHAR(34),H21,CHAR(34),",",CHAR(34),J21,CHAR(34),",",CHAR(34),L21,CHAR(34)),"other")))),"})",CHAR(10),Formatting!B$1,"public ",C21," ",E21,"(",V21,") {",CHAR(10),IF(F21="",CONCATENATE(Formatting!B$1,Formatting!B$1,"ArrayList&lt;Object&gt; argObject=null;",CHAR(10)),IF(F21=1,CONCATENATE(Formatting!B$1,Formatting!B$1,"ArrayList&lt;Object&gt; argObject = new ArrayList&lt;Object&gt;();",CHAR(10),Formatting!B$1,Formatting!B$1,"argObject.add(",H21,");",CHAR(10)),IF(F21=2,CONCATENATE(Formatting!B$1,Formatting!B$1,"ArrayList&lt;Object&gt; argObject = new ArrayList&lt;Object&gt;();",CHAR(10),Formatting!B$1,Formatting!B$1,"argObject.add(",H21,");",CHAR(10),Formatting!B$1,Formatting!B$1,"argObject.add(",J21,");",CHAR(10)),CONCATENATE(Formatting!B$1,Formatting!B$1,"ArrayList&lt;Object&gt; argObject = new ArrayList&lt;Object&gt;();",CHAR(10),Formatting!B$1,Formatting!B$1,"argObject.add(",H21,");",CHAR(10),Formatting!B$1,Formatting!B$1,"argObject.add(",J21,");",CHAR(10),Formatting!B$1,Formatting!B$1,"argObject.add(",L21,");",CHAR(10))))),IF(C21="void",CONCATENATE(Formatting!B$1,Formatting!B$1),CONCATENATE(Formatting!B$1,Formatting!B$1,"return (",W21,") ")),"super.getSimulatorNode().runGenericMethod(",Q21,",argObject);",CHAR(10),Formatting!B$1,"};")</f>
        <v xml:space="preserve">    @Override
    @InternalData (internalID=1015,commandIDs={"0xAA","0x35"},argNames={""})
    public byte[] GetSensorTelemetry() {
        ArrayList&lt;Object&gt; argObject=null;
        return (byte[]) super.getSimulatorNode().runGenericMethod(1015,argObject);
    };</v>
      </c>
      <c r="AA21" s="7" t="str">
        <f>CONCATENATE(Formatting!B$1,"case ",Q21,": {//Origin [",A21,"] Method [",TRIM(Y21),"]",CHAR(10),IF(F21="","",IF(F21=1,CONCATENATE(Formatting!B$1,Formatting!B$1,G21," ",H21,"=(",R21,") argObject.get(0);",CHAR(10)),IF(F21=2,CONCATENATE(Formatting!B$1,Formatting!B$1,G21," ",H21,"=(",R21,") argObject.get(0);",CHAR(10),Formatting!B$1,Formatting!B$1,I21," ",J21,"=(",S21,") argObject.get(1);",CHAR(10)),CONCATENATE(Formatting!B$1,Formatting!B$1,G21," ",H21,"=(",R21,") argObject.get(0);",CHAR(10),Formatting!B$1,Formatting!B$1,I21," ",J21,"=(",S21,") argObject.get(1);",CHAR(10),Formatting!B$1,Formatting!B$1,K21," ",L21,"=(",T21,") argObject.get(2);",CHAR(10))))),IF(C21="void",CONCATENATE(Formatting!B$1,Formatting!B$1,"break; }"),CONCATENATE(Formatting!B$1,Formatting!B$1,C21," result=",IF(C21="void","null",IF(OR(C21="byte",C21="int",C21="long"),"0",IF(C21="String",CONCATENATE(CHAR(34),"Placeholder",CHAR(34)),IF(C21="byte[]",CONCATENATE("new byte[",D21,"]"),IF(C21="float","0",IF(C21="double","0","ERROR")))))),";",CHAR(10),Formatting!B$1,Formatting!B$1,"globalResult=result;",CHAR(10),Formatting!B$1,Formatting!B$1,"break;}")))</f>
        <v xml:space="preserve">    case 1015: {//Origin [IFineADCS] Method [byte[] GetSensorTelemetry();//1015//High level command to interact with FineADCS]
        byte[] result=new byte[74];
        globalResult=result;
        break;}</v>
      </c>
      <c r="AB21" s="7" t="str">
        <f t="shared" si="3"/>
        <v>/**
&lt;pre&gt;
High level command to interact with FineADCS
Input parameters:
Return parameters:byte[]
Size of returned parameters: 74
Byte No. Type Description
0-3 Float Magnetic Field X [uT]
4-7 Float Magnetic Field Y [uT]
8-11 Float Magnetic Field Z [uT]
12-15 Float Accelerometer X [m/s^2]
16-19 Float Accelerometer Y [m/s^2]
20-23 Float Accelerometer Z [m/s^2]
24-27 Float Gyro 1 X [mdps]
28-31 Float Gyro 1 Y [mdps]
32-35 Float Gyro 1 Z [mdps]
36-39 Float Gyro 2 X [mdps]
40-43 Float Gyro 2 Y [mdps]
44-47 Float Gyro 2 Z [mdps]
48-55 UI64 ST200 Time [sec]
56-57 UI16 ST200 Time [m sec]
58-61 Float Quaternion 1
62-65 Float Quaternion 2
66-69 Float Quaternion 3
70-73 Float Quaternion 4
&lt;/pre&gt;
*/
byte[] GetSensorTelemetry();//1015</v>
      </c>
    </row>
    <row r="22" spans="1:28" ht="409.5" x14ac:dyDescent="0.25">
      <c r="A22" s="2" t="s">
        <v>5</v>
      </c>
      <c r="B22" s="2" t="s">
        <v>6</v>
      </c>
      <c r="C22" s="2" t="str">
        <f>'Data types'!A$5</f>
        <v>byte[]</v>
      </c>
      <c r="D22" s="2">
        <v>21</v>
      </c>
      <c r="E22" s="2" t="s">
        <v>122</v>
      </c>
      <c r="J22" s="10"/>
      <c r="K22" s="10"/>
      <c r="L22" s="10"/>
      <c r="M22" s="10" t="s">
        <v>76</v>
      </c>
      <c r="N22" s="16" t="s">
        <v>124</v>
      </c>
      <c r="O22" s="10" t="s">
        <v>180</v>
      </c>
      <c r="P22" s="12" t="s">
        <v>123</v>
      </c>
      <c r="Q22" s="3">
        <f t="shared" si="4"/>
        <v>1016</v>
      </c>
      <c r="R22" s="3" t="str">
        <f>IF(G22="","",VLOOKUP(G22,'Data types'!A$1:B$20,2,FALSE))</f>
        <v/>
      </c>
      <c r="S22" s="3" t="str">
        <f>IF(I22="","",VLOOKUP(I22,'Data types'!A$1:B$20,2,FALSE))</f>
        <v/>
      </c>
      <c r="T22" s="3" t="str">
        <f>IF(K22="","",VLOOKUP(K22,'Data types'!A$1:B$20,2,FALSE))</f>
        <v/>
      </c>
      <c r="U22" s="3" t="str">
        <f t="shared" si="0"/>
        <v/>
      </c>
      <c r="V22" s="3" t="str">
        <f t="shared" si="1"/>
        <v/>
      </c>
      <c r="W22" s="3" t="str">
        <f>IF(C22="","",VLOOKUP(C22,'Data types'!$A$1:$B$20,2,FALSE))</f>
        <v>byte[]</v>
      </c>
      <c r="X22" s="24" t="str">
        <f t="shared" si="2"/>
        <v>/**
&lt;pre&gt;
High level command to interact with FineADCS
Input parameters:
Return parameters:byte[]
Size of returned parameters: 21
Byte No. Type Description
0-1 I16 Reaction Wheel Current Speed X [rpm]
2-3 I16 Reaction Wheel Last Target Value X []
4 UI8 Reaction Wheel Target Mode X [Values- rpm, TBD,
rpm/sec]
5-6 I16 Reaction Wheel Current Speed Y [rpm]
7-8 I16 Reaction Wheel Last Target Value Y []
9 UI8 Reaction Wheel Target Mode Y [Values- rpm, TBD,
rpm/sec]
10-11 I16 Reaction Wheel Current Speed Z [rpm]
12-13 I16 Reaction Wheel Last Target Value Z []
14 UI8 Reaction Wheel Target Mode Z [Values- rpm, TBD,
rpm/sec]
15-16 I16 Magnetorquer Target X [mA m^2]
17-18 I16 Magnetorquer Target Y [mA m^2]
19-20 I16 Magnetorquer Target Z [mA m^2]
&lt;/pre&gt;
*/</v>
      </c>
      <c r="Y22" s="6" t="str">
        <f>CONCATENATE(Formatting!B$1,C22," ",E22,"(",V22,");//",Q22,"//",M22)</f>
        <v xml:space="preserve">    byte[] GetActuatorTelemetry();//1016//High level command to interact with FineADCS</v>
      </c>
      <c r="Z22" s="7" t="str">
        <f>CONCATENATE(Formatting!B$1,"@Override",CHAR(10),Formatting!B$1,"@InternalData (internalID=",Q22,",commandIDs={",CHAR(34),O22,CHAR(34),",",CHAR(34),P22,CHAR(34),"},argNames={",IF(F22="",CONCATENATE(CHAR(34),CHAR(34)),IF(F22=1,CONCATENATE(CHAR(34),H22,CHAR(34)),IF(F22=2,CONCATENATE(CHAR(34),H22,CHAR(34),",",CHAR(34),J22,CHAR(34)),IF(F22=3,CONCATENATE(CHAR(34),H22,CHAR(34),",",CHAR(34),J22,CHAR(34),",",CHAR(34),L22,CHAR(34)),"other")))),"})",CHAR(10),Formatting!B$1,"public ",C22," ",E22,"(",V22,") {",CHAR(10),IF(F22="",CONCATENATE(Formatting!B$1,Formatting!B$1,"ArrayList&lt;Object&gt; argObject=null;",CHAR(10)),IF(F22=1,CONCATENATE(Formatting!B$1,Formatting!B$1,"ArrayList&lt;Object&gt; argObject = new ArrayList&lt;Object&gt;();",CHAR(10),Formatting!B$1,Formatting!B$1,"argObject.add(",H22,");",CHAR(10)),IF(F22=2,CONCATENATE(Formatting!B$1,Formatting!B$1,"ArrayList&lt;Object&gt; argObject = new ArrayList&lt;Object&gt;();",CHAR(10),Formatting!B$1,Formatting!B$1,"argObject.add(",H22,");",CHAR(10),Formatting!B$1,Formatting!B$1,"argObject.add(",J22,");",CHAR(10)),CONCATENATE(Formatting!B$1,Formatting!B$1,"ArrayList&lt;Object&gt; argObject = new ArrayList&lt;Object&gt;();",CHAR(10),Formatting!B$1,Formatting!B$1,"argObject.add(",H22,");",CHAR(10),Formatting!B$1,Formatting!B$1,"argObject.add(",J22,");",CHAR(10),Formatting!B$1,Formatting!B$1,"argObject.add(",L22,");",CHAR(10))))),IF(C22="void",CONCATENATE(Formatting!B$1,Formatting!B$1),CONCATENATE(Formatting!B$1,Formatting!B$1,"return (",W22,") ")),"super.getSimulatorNode().runGenericMethod(",Q22,",argObject);",CHAR(10),Formatting!B$1,"};")</f>
        <v xml:space="preserve">    @Override
    @InternalData (internalID=1016,commandIDs={"0xAA","0x36"},argNames={""})
    public byte[] GetActuatorTelemetry() {
        ArrayList&lt;Object&gt; argObject=null;
        return (byte[]) super.getSimulatorNode().runGenericMethod(1016,argObject);
    };</v>
      </c>
      <c r="AA22" s="7" t="str">
        <f>CONCATENATE(Formatting!B$1,"case ",Q22,": {//Origin [",A22,"] Method [",TRIM(Y22),"]",CHAR(10),IF(F22="","",IF(F22=1,CONCATENATE(Formatting!B$1,Formatting!B$1,G22," ",H22,"=(",R22,") argObject.get(0);",CHAR(10)),IF(F22=2,CONCATENATE(Formatting!B$1,Formatting!B$1,G22," ",H22,"=(",R22,") argObject.get(0);",CHAR(10),Formatting!B$1,Formatting!B$1,I22," ",J22,"=(",S22,") argObject.get(1);",CHAR(10)),CONCATENATE(Formatting!B$1,Formatting!B$1,G22," ",H22,"=(",R22,") argObject.get(0);",CHAR(10),Formatting!B$1,Formatting!B$1,I22," ",J22,"=(",S22,") argObject.get(1);",CHAR(10),Formatting!B$1,Formatting!B$1,K22," ",L22,"=(",T22,") argObject.get(2);",CHAR(10))))),IF(C22="void",CONCATENATE(Formatting!B$1,Formatting!B$1,"break; }"),CONCATENATE(Formatting!B$1,Formatting!B$1,C22," result=",IF(C22="void","null",IF(OR(C22="byte",C22="int",C22="long"),"0",IF(C22="String",CONCATENATE(CHAR(34),"Placeholder",CHAR(34)),IF(C22="byte[]",CONCATENATE("new byte[",D22,"]"),IF(C22="float","0",IF(C22="double","0","ERROR")))))),";",CHAR(10),Formatting!B$1,Formatting!B$1,"globalResult=result;",CHAR(10),Formatting!B$1,Formatting!B$1,"break;}")))</f>
        <v xml:space="preserve">    case 1016: {//Origin [IFineADCS] Method [byte[] GetActuatorTelemetry();//1016//High level command to interact with FineADCS]
        byte[] result=new byte[21];
        globalResult=result;
        break;}</v>
      </c>
      <c r="AB22" s="7" t="str">
        <f t="shared" si="3"/>
        <v>/**
&lt;pre&gt;
High level command to interact with FineADCS
Input parameters:
Return parameters:byte[]
Size of returned parameters: 21
Byte No. Type Description
0-1 I16 Reaction Wheel Current Speed X [rpm]
2-3 I16 Reaction Wheel Last Target Value X []
4 UI8 Reaction Wheel Target Mode X [Values- rpm, TBD,
rpm/sec]
5-6 I16 Reaction Wheel Current Speed Y [rpm]
7-8 I16 Reaction Wheel Last Target Value Y []
9 UI8 Reaction Wheel Target Mode Y [Values- rpm, TBD,
rpm/sec]
10-11 I16 Reaction Wheel Current Speed Z [rpm]
12-13 I16 Reaction Wheel Last Target Value Z []
14 UI8 Reaction Wheel Target Mode Z [Values- rpm, TBD,
rpm/sec]
15-16 I16 Magnetorquer Target X [mA m^2]
17-18 I16 Magnetorquer Target Y [mA m^2]
19-20 I16 Magnetorquer Target Z [mA m^2]
&lt;/pre&gt;
*/
byte[] GetActuatorTelemetry();//1016</v>
      </c>
    </row>
    <row r="23" spans="1:28" ht="255" x14ac:dyDescent="0.25">
      <c r="A23" s="2" t="s">
        <v>5</v>
      </c>
      <c r="B23" s="2" t="s">
        <v>6</v>
      </c>
      <c r="C23" s="2" t="str">
        <f>'Data types'!A$5</f>
        <v>byte[]</v>
      </c>
      <c r="D23" s="2">
        <v>28</v>
      </c>
      <c r="E23" s="2" t="s">
        <v>125</v>
      </c>
      <c r="J23" s="10"/>
      <c r="K23" s="10"/>
      <c r="L23" s="10"/>
      <c r="M23" s="10" t="s">
        <v>76</v>
      </c>
      <c r="N23" s="16" t="s">
        <v>127</v>
      </c>
      <c r="O23" s="10" t="s">
        <v>180</v>
      </c>
      <c r="P23" s="12" t="s">
        <v>126</v>
      </c>
      <c r="Q23" s="3">
        <f t="shared" si="4"/>
        <v>1017</v>
      </c>
      <c r="R23" s="3" t="str">
        <f>IF(G23="","",VLOOKUP(G23,'Data types'!A$1:B$20,2,FALSE))</f>
        <v/>
      </c>
      <c r="S23" s="3" t="str">
        <f>IF(I23="","",VLOOKUP(I23,'Data types'!A$1:B$20,2,FALSE))</f>
        <v/>
      </c>
      <c r="T23" s="3" t="str">
        <f>IF(K23="","",VLOOKUP(K23,'Data types'!A$1:B$20,2,FALSE))</f>
        <v/>
      </c>
      <c r="U23" s="3" t="str">
        <f t="shared" si="0"/>
        <v/>
      </c>
      <c r="V23" s="3" t="str">
        <f t="shared" si="1"/>
        <v/>
      </c>
      <c r="W23" s="3" t="str">
        <f>IF(C23="","",VLOOKUP(C23,'Data types'!$A$1:$B$20,2,FALSE))</f>
        <v>byte[]</v>
      </c>
      <c r="X23" s="24" t="str">
        <f t="shared" si="2"/>
        <v>/**
&lt;pre&gt;
High level command to interact with FineADCS
Input parameters:
Return parameters:byte[]
Size of returned parameters: 28
Byte No. Type Description
0-3 Float Quaternion Attitude 1
4-7 Float Quaternion Attitude 2
8-11 Float Quaternion Attitude 3
12-15 Float Quaternion Attitude 4
16-19 Float Angular rate X [rad/sec]
20-23 Float Angular rate Y [rad/sec]
24-27 Float Angular rate Z [rad/sec]
&lt;/pre&gt;
*/</v>
      </c>
      <c r="Y23" s="6" t="str">
        <f>CONCATENATE(Formatting!B$1,C23," ",E23,"(",V23,");//",Q23,"//",M23)</f>
        <v xml:space="preserve">    byte[] GetAttitudeTelemetry();//1017//High level command to interact with FineADCS</v>
      </c>
      <c r="Z23" s="7" t="str">
        <f>CONCATENATE(Formatting!B$1,"@Override",CHAR(10),Formatting!B$1,"@InternalData (internalID=",Q23,",commandIDs={",CHAR(34),O23,CHAR(34),",",CHAR(34),P23,CHAR(34),"},argNames={",IF(F23="",CONCATENATE(CHAR(34),CHAR(34)),IF(F23=1,CONCATENATE(CHAR(34),H23,CHAR(34)),IF(F23=2,CONCATENATE(CHAR(34),H23,CHAR(34),",",CHAR(34),J23,CHAR(34)),IF(F23=3,CONCATENATE(CHAR(34),H23,CHAR(34),",",CHAR(34),J23,CHAR(34),",",CHAR(34),L23,CHAR(34)),"other")))),"})",CHAR(10),Formatting!B$1,"public ",C23," ",E23,"(",V23,") {",CHAR(10),IF(F23="",CONCATENATE(Formatting!B$1,Formatting!B$1,"ArrayList&lt;Object&gt; argObject=null;",CHAR(10)),IF(F23=1,CONCATENATE(Formatting!B$1,Formatting!B$1,"ArrayList&lt;Object&gt; argObject = new ArrayList&lt;Object&gt;();",CHAR(10),Formatting!B$1,Formatting!B$1,"argObject.add(",H23,");",CHAR(10)),IF(F23=2,CONCATENATE(Formatting!B$1,Formatting!B$1,"ArrayList&lt;Object&gt; argObject = new ArrayList&lt;Object&gt;();",CHAR(10),Formatting!B$1,Formatting!B$1,"argObject.add(",H23,");",CHAR(10),Formatting!B$1,Formatting!B$1,"argObject.add(",J23,");",CHAR(10)),CONCATENATE(Formatting!B$1,Formatting!B$1,"ArrayList&lt;Object&gt; argObject = new ArrayList&lt;Object&gt;();",CHAR(10),Formatting!B$1,Formatting!B$1,"argObject.add(",H23,");",CHAR(10),Formatting!B$1,Formatting!B$1,"argObject.add(",J23,");",CHAR(10),Formatting!B$1,Formatting!B$1,"argObject.add(",L23,");",CHAR(10))))),IF(C23="void",CONCATENATE(Formatting!B$1,Formatting!B$1),CONCATENATE(Formatting!B$1,Formatting!B$1,"return (",W23,") ")),"super.getSimulatorNode().runGenericMethod(",Q23,",argObject);",CHAR(10),Formatting!B$1,"};")</f>
        <v xml:space="preserve">    @Override
    @InternalData (internalID=1017,commandIDs={"0xAA","0x37"},argNames={""})
    public byte[] GetAttitudeTelemetry() {
        ArrayList&lt;Object&gt; argObject=null;
        return (byte[]) super.getSimulatorNode().runGenericMethod(1017,argObject);
    };</v>
      </c>
      <c r="AA23" s="7" t="str">
        <f>CONCATENATE(Formatting!B$1,"case ",Q23,": {//Origin [",A23,"] Method [",TRIM(Y23),"]",CHAR(10),IF(F23="","",IF(F23=1,CONCATENATE(Formatting!B$1,Formatting!B$1,G23," ",H23,"=(",R23,") argObject.get(0);",CHAR(10)),IF(F23=2,CONCATENATE(Formatting!B$1,Formatting!B$1,G23," ",H23,"=(",R23,") argObject.get(0);",CHAR(10),Formatting!B$1,Formatting!B$1,I23," ",J23,"=(",S23,") argObject.get(1);",CHAR(10)),CONCATENATE(Formatting!B$1,Formatting!B$1,G23," ",H23,"=(",R23,") argObject.get(0);",CHAR(10),Formatting!B$1,Formatting!B$1,I23," ",J23,"=(",S23,") argObject.get(1);",CHAR(10),Formatting!B$1,Formatting!B$1,K23," ",L23,"=(",T23,") argObject.get(2);",CHAR(10))))),IF(C23="void",CONCATENATE(Formatting!B$1,Formatting!B$1,"break; }"),CONCATENATE(Formatting!B$1,Formatting!B$1,C23," result=",IF(C23="void","null",IF(OR(C23="byte",C23="int",C23="long"),"0",IF(C23="String",CONCATENATE(CHAR(34),"Placeholder",CHAR(34)),IF(C23="byte[]",CONCATENATE("new byte[",D23,"]"),IF(C23="float","0",IF(C23="double","0","ERROR")))))),";",CHAR(10),Formatting!B$1,Formatting!B$1,"globalResult=result;",CHAR(10),Formatting!B$1,Formatting!B$1,"break;}")))</f>
        <v xml:space="preserve">    case 1017: {//Origin [IFineADCS] Method [byte[] GetAttitudeTelemetry();//1017//High level command to interact with FineADCS]
        byte[] result=new byte[28];
        globalResult=result;
        break;}</v>
      </c>
      <c r="AB23" s="7" t="str">
        <f t="shared" si="3"/>
        <v>/**
&lt;pre&gt;
High level command to interact with FineADCS
Input parameters:
Return parameters:byte[]
Size of returned parameters: 28
Byte No. Type Description
0-3 Float Quaternion Attitude 1
4-7 Float Quaternion Attitude 2
8-11 Float Quaternion Attitude 3
12-15 Float Quaternion Attitude 4
16-19 Float Angular rate X [rad/sec]
20-23 Float Angular rate Y [rad/sec]
24-27 Float Angular rate Z [rad/sec]
&lt;/pre&gt;
*/
byte[] GetAttitudeTelemetry();//1017</v>
      </c>
    </row>
    <row r="24" spans="1:28" ht="315" x14ac:dyDescent="0.25">
      <c r="A24" s="2" t="s">
        <v>5</v>
      </c>
      <c r="B24" s="2" t="s">
        <v>6</v>
      </c>
      <c r="C24" s="2" t="str">
        <f>'Data types'!A$5</f>
        <v>byte[]</v>
      </c>
      <c r="D24" s="2">
        <v>154</v>
      </c>
      <c r="E24" s="2" t="s">
        <v>128</v>
      </c>
      <c r="J24" s="10"/>
      <c r="K24" s="10"/>
      <c r="L24" s="10"/>
      <c r="M24" s="10" t="s">
        <v>76</v>
      </c>
      <c r="N24" s="16" t="s">
        <v>130</v>
      </c>
      <c r="O24" s="10" t="s">
        <v>180</v>
      </c>
      <c r="P24" s="12" t="s">
        <v>129</v>
      </c>
      <c r="Q24" s="3">
        <f t="shared" si="4"/>
        <v>1018</v>
      </c>
      <c r="R24" s="3" t="str">
        <f>IF(G24="","",VLOOKUP(G24,'Data types'!A$1:B$20,2,FALSE))</f>
        <v/>
      </c>
      <c r="S24" s="3" t="str">
        <f>IF(I24="","",VLOOKUP(I24,'Data types'!A$1:B$20,2,FALSE))</f>
        <v/>
      </c>
      <c r="T24" s="3" t="str">
        <f>IF(K24="","",VLOOKUP(K24,'Data types'!A$1:B$20,2,FALSE))</f>
        <v/>
      </c>
      <c r="U24" s="3" t="str">
        <f t="shared" si="0"/>
        <v/>
      </c>
      <c r="V24" s="3" t="str">
        <f t="shared" si="1"/>
        <v/>
      </c>
      <c r="W24" s="3" t="str">
        <f>IF(C24="","",VLOOKUP(C24,'Data types'!$A$1:$B$20,2,FALSE))</f>
        <v>byte[]</v>
      </c>
      <c r="X24" s="24" t="str">
        <f t="shared" si="2"/>
        <v>/**
&lt;pre&gt;
High level command to interact with FineADCS
Input parameters:
Return parameters:byte[]
Size of returned parameters: 154
Byte No. Type Description
0-73 Sensor Telemetry
74-81 UI64 Magnetometer Timestamp [msec]
82-89 UI64 Accelerometer Timestamp [msec]
90-97 UI64 Gyro 1 Timestamp [msec]
98-105 UI64 Gyro 2 Timestamp [msec]
106-113 UI64 Sun Sensor 1 Timestamp [msec]
114-121 UI64 Sun Sensor 2 Timestamp [msec]
122-129 UI64 Sun Sensor 3 Timestamp [msec]
130-137 UI64 Sun Sensor 4 Timestamp [msec]
138-145 UI64 Sun Sensor 5 Timestamp [msec]
146-153 UI64 Sun Sensor 6 Timestamp [msec]
&lt;/pre&gt;
*/</v>
      </c>
      <c r="Y24" s="6" t="str">
        <f>CONCATENATE(Formatting!B$1,C24," ",E24,"(",V24,");//",Q24,"//",M24)</f>
        <v xml:space="preserve">    byte[] GetExtendedSensorTelemetry();//1018//High level command to interact with FineADCS</v>
      </c>
      <c r="Z24" s="7" t="str">
        <f>CONCATENATE(Formatting!B$1,"@Override",CHAR(10),Formatting!B$1,"@InternalData (internalID=",Q24,",commandIDs={",CHAR(34),O24,CHAR(34),",",CHAR(34),P24,CHAR(34),"},argNames={",IF(F24="",CONCATENATE(CHAR(34),CHAR(34)),IF(F24=1,CONCATENATE(CHAR(34),H24,CHAR(34)),IF(F24=2,CONCATENATE(CHAR(34),H24,CHAR(34),",",CHAR(34),J24,CHAR(34)),IF(F24=3,CONCATENATE(CHAR(34),H24,CHAR(34),",",CHAR(34),J24,CHAR(34),",",CHAR(34),L24,CHAR(34)),"other")))),"})",CHAR(10),Formatting!B$1,"public ",C24," ",E24,"(",V24,") {",CHAR(10),IF(F24="",CONCATENATE(Formatting!B$1,Formatting!B$1,"ArrayList&lt;Object&gt; argObject=null;",CHAR(10)),IF(F24=1,CONCATENATE(Formatting!B$1,Formatting!B$1,"ArrayList&lt;Object&gt; argObject = new ArrayList&lt;Object&gt;();",CHAR(10),Formatting!B$1,Formatting!B$1,"argObject.add(",H24,");",CHAR(10)),IF(F24=2,CONCATENATE(Formatting!B$1,Formatting!B$1,"ArrayList&lt;Object&gt; argObject = new ArrayList&lt;Object&gt;();",CHAR(10),Formatting!B$1,Formatting!B$1,"argObject.add(",H24,");",CHAR(10),Formatting!B$1,Formatting!B$1,"argObject.add(",J24,");",CHAR(10)),CONCATENATE(Formatting!B$1,Formatting!B$1,"ArrayList&lt;Object&gt; argObject = new ArrayList&lt;Object&gt;();",CHAR(10),Formatting!B$1,Formatting!B$1,"argObject.add(",H24,");",CHAR(10),Formatting!B$1,Formatting!B$1,"argObject.add(",J24,");",CHAR(10),Formatting!B$1,Formatting!B$1,"argObject.add(",L24,");",CHAR(10))))),IF(C24="void",CONCATENATE(Formatting!B$1,Formatting!B$1),CONCATENATE(Formatting!B$1,Formatting!B$1,"return (",W24,") ")),"super.getSimulatorNode().runGenericMethod(",Q24,",argObject);",CHAR(10),Formatting!B$1,"};")</f>
        <v xml:space="preserve">    @Override
    @InternalData (internalID=1018,commandIDs={"0xAA","0x38"},argNames={""})
    public byte[] GetExtendedSensorTelemetry() {
        ArrayList&lt;Object&gt; argObject=null;
        return (byte[]) super.getSimulatorNode().runGenericMethod(1018,argObject);
    };</v>
      </c>
      <c r="AA24" s="7" t="str">
        <f>CONCATENATE(Formatting!B$1,"case ",Q24,": {//Origin [",A24,"] Method [",TRIM(Y24),"]",CHAR(10),IF(F24="","",IF(F24=1,CONCATENATE(Formatting!B$1,Formatting!B$1,G24," ",H24,"=(",R24,") argObject.get(0);",CHAR(10)),IF(F24=2,CONCATENATE(Formatting!B$1,Formatting!B$1,G24," ",H24,"=(",R24,") argObject.get(0);",CHAR(10),Formatting!B$1,Formatting!B$1,I24," ",J24,"=(",S24,") argObject.get(1);",CHAR(10)),CONCATENATE(Formatting!B$1,Formatting!B$1,G24," ",H24,"=(",R24,") argObject.get(0);",CHAR(10),Formatting!B$1,Formatting!B$1,I24," ",J24,"=(",S24,") argObject.get(1);",CHAR(10),Formatting!B$1,Formatting!B$1,K24," ",L24,"=(",T24,") argObject.get(2);",CHAR(10))))),IF(C24="void",CONCATENATE(Formatting!B$1,Formatting!B$1,"break; }"),CONCATENATE(Formatting!B$1,Formatting!B$1,C24," result=",IF(C24="void","null",IF(OR(C24="byte",C24="int",C24="long"),"0",IF(C24="String",CONCATENATE(CHAR(34),"Placeholder",CHAR(34)),IF(C24="byte[]",CONCATENATE("new byte[",D24,"]"),IF(C24="float","0",IF(C24="double","0","ERROR")))))),";",CHAR(10),Formatting!B$1,Formatting!B$1,"globalResult=result;",CHAR(10),Formatting!B$1,Formatting!B$1,"break;}")))</f>
        <v xml:space="preserve">    case 1018: {//Origin [IFineADCS] Method [byte[] GetExtendedSensorTelemetry();//1018//High level command to interact with FineADCS]
        byte[] result=new byte[154];
        globalResult=result;
        break;}</v>
      </c>
      <c r="AB24" s="7" t="str">
        <f t="shared" si="3"/>
        <v>/**
&lt;pre&gt;
High level command to interact with FineADCS
Input parameters:
Return parameters:byte[]
Size of returned parameters: 154
Byte No. Type Description
0-73 Sensor Telemetry
74-81 UI64 Magnetometer Timestamp [msec]
82-89 UI64 Accelerometer Timestamp [msec]
90-97 UI64 Gyro 1 Timestamp [msec]
98-105 UI64 Gyro 2 Timestamp [msec]
106-113 UI64 Sun Sensor 1 Timestamp [msec]
114-121 UI64 Sun Sensor 2 Timestamp [msec]
122-129 UI64 Sun Sensor 3 Timestamp [msec]
130-137 UI64 Sun Sensor 4 Timestamp [msec]
138-145 UI64 Sun Sensor 5 Timestamp [msec]
146-153 UI64 Sun Sensor 6 Timestamp [msec]
&lt;/pre&gt;
*/
byte[] GetExtendedSensorTelemetry();//1018</v>
      </c>
    </row>
    <row r="25" spans="1:28" ht="285" x14ac:dyDescent="0.25">
      <c r="A25" s="2" t="s">
        <v>5</v>
      </c>
      <c r="B25" s="2" t="s">
        <v>6</v>
      </c>
      <c r="C25" s="2" t="str">
        <f>'Data types'!A$5</f>
        <v>byte[]</v>
      </c>
      <c r="D25" s="2">
        <v>53</v>
      </c>
      <c r="E25" s="2" t="s">
        <v>131</v>
      </c>
      <c r="J25" s="10"/>
      <c r="K25" s="10"/>
      <c r="L25" s="10"/>
      <c r="M25" s="10" t="s">
        <v>76</v>
      </c>
      <c r="N25" s="16" t="s">
        <v>132</v>
      </c>
      <c r="O25" s="10" t="s">
        <v>180</v>
      </c>
      <c r="P25" s="12" t="s">
        <v>133</v>
      </c>
      <c r="Q25" s="3">
        <f t="shared" si="4"/>
        <v>1019</v>
      </c>
      <c r="R25" s="3" t="str">
        <f>IF(G25="","",VLOOKUP(G25,'Data types'!A$1:B$20,2,FALSE))</f>
        <v/>
      </c>
      <c r="S25" s="3" t="str">
        <f>IF(I25="","",VLOOKUP(I25,'Data types'!A$1:B$20,2,FALSE))</f>
        <v/>
      </c>
      <c r="T25" s="3" t="str">
        <f>IF(K25="","",VLOOKUP(K25,'Data types'!A$1:B$20,2,FALSE))</f>
        <v/>
      </c>
      <c r="U25" s="3" t="str">
        <f t="shared" si="0"/>
        <v/>
      </c>
      <c r="V25" s="3" t="str">
        <f t="shared" si="1"/>
        <v/>
      </c>
      <c r="W25" s="3" t="str">
        <f>IF(C25="","",VLOOKUP(C25,'Data types'!$A$1:$B$20,2,FALSE))</f>
        <v>byte[]</v>
      </c>
      <c r="X25" s="24" t="str">
        <f t="shared" si="2"/>
        <v>/**
&lt;pre&gt;
High level command to interact with FineADCS
Input parameters:
Return parameters:byte[]
Size of returned parameters: 53
Byte No. Type Description
0-20 Actuator Telemetry
21-28 UI64 Reaction Wheel Speed Timestamp [msec]
29-36 UI64 Magnetorquer X Target Timestamp [msec]
37-44 UI64 Magnetorquer Y Target Timestamp [msec]
45-52 UI64 Magnetorquer Z Target Timestamp [msec]
&lt;/pre&gt;
*/</v>
      </c>
      <c r="Y25" s="6" t="str">
        <f>CONCATENATE(Formatting!B$1,C25," ",E25,"(",V25,");//",Q25,"//",M25)</f>
        <v xml:space="preserve">    byte[] GetExtendedActuatorTelemetry();//1019//High level command to interact with FineADCS</v>
      </c>
      <c r="Z25" s="7" t="str">
        <f>CONCATENATE(Formatting!B$1,"@Override",CHAR(10),Formatting!B$1,"@InternalData (internalID=",Q25,",commandIDs={",CHAR(34),O25,CHAR(34),",",CHAR(34),P25,CHAR(34),"},argNames={",IF(F25="",CONCATENATE(CHAR(34),CHAR(34)),IF(F25=1,CONCATENATE(CHAR(34),H25,CHAR(34)),IF(F25=2,CONCATENATE(CHAR(34),H25,CHAR(34),",",CHAR(34),J25,CHAR(34)),IF(F25=3,CONCATENATE(CHAR(34),H25,CHAR(34),",",CHAR(34),J25,CHAR(34),",",CHAR(34),L25,CHAR(34)),"other")))),"})",CHAR(10),Formatting!B$1,"public ",C25," ",E25,"(",V25,") {",CHAR(10),IF(F25="",CONCATENATE(Formatting!B$1,Formatting!B$1,"ArrayList&lt;Object&gt; argObject=null;",CHAR(10)),IF(F25=1,CONCATENATE(Formatting!B$1,Formatting!B$1,"ArrayList&lt;Object&gt; argObject = new ArrayList&lt;Object&gt;();",CHAR(10),Formatting!B$1,Formatting!B$1,"argObject.add(",H25,");",CHAR(10)),IF(F25=2,CONCATENATE(Formatting!B$1,Formatting!B$1,"ArrayList&lt;Object&gt; argObject = new ArrayList&lt;Object&gt;();",CHAR(10),Formatting!B$1,Formatting!B$1,"argObject.add(",H25,");",CHAR(10),Formatting!B$1,Formatting!B$1,"argObject.add(",J25,");",CHAR(10)),CONCATENATE(Formatting!B$1,Formatting!B$1,"ArrayList&lt;Object&gt; argObject = new ArrayList&lt;Object&gt;();",CHAR(10),Formatting!B$1,Formatting!B$1,"argObject.add(",H25,");",CHAR(10),Formatting!B$1,Formatting!B$1,"argObject.add(",J25,");",CHAR(10),Formatting!B$1,Formatting!B$1,"argObject.add(",L25,");",CHAR(10))))),IF(C25="void",CONCATENATE(Formatting!B$1,Formatting!B$1),CONCATENATE(Formatting!B$1,Formatting!B$1,"return (",W25,") ")),"super.getSimulatorNode().runGenericMethod(",Q25,",argObject);",CHAR(10),Formatting!B$1,"};")</f>
        <v xml:space="preserve">    @Override
    @InternalData (internalID=1019,commandIDs={"0xAA","0x39"},argNames={""})
    public byte[] GetExtendedActuatorTelemetry() {
        ArrayList&lt;Object&gt; argObject=null;
        return (byte[]) super.getSimulatorNode().runGenericMethod(1019,argObject);
    };</v>
      </c>
      <c r="AA25" s="7" t="str">
        <f>CONCATENATE(Formatting!B$1,"case ",Q25,": {//Origin [",A25,"] Method [",TRIM(Y25),"]",CHAR(10),IF(F25="","",IF(F25=1,CONCATENATE(Formatting!B$1,Formatting!B$1,G25," ",H25,"=(",R25,") argObject.get(0);",CHAR(10)),IF(F25=2,CONCATENATE(Formatting!B$1,Formatting!B$1,G25," ",H25,"=(",R25,") argObject.get(0);",CHAR(10),Formatting!B$1,Formatting!B$1,I25," ",J25,"=(",S25,") argObject.get(1);",CHAR(10)),CONCATENATE(Formatting!B$1,Formatting!B$1,G25," ",H25,"=(",R25,") argObject.get(0);",CHAR(10),Formatting!B$1,Formatting!B$1,I25," ",J25,"=(",S25,") argObject.get(1);",CHAR(10),Formatting!B$1,Formatting!B$1,K25," ",L25,"=(",T25,") argObject.get(2);",CHAR(10))))),IF(C25="void",CONCATENATE(Formatting!B$1,Formatting!B$1,"break; }"),CONCATENATE(Formatting!B$1,Formatting!B$1,C25," result=",IF(C25="void","null",IF(OR(C25="byte",C25="int",C25="long"),"0",IF(C25="String",CONCATENATE(CHAR(34),"Placeholder",CHAR(34)),IF(C25="byte[]",CONCATENATE("new byte[",D25,"]"),IF(C25="float","0",IF(C25="double","0","ERROR")))))),";",CHAR(10),Formatting!B$1,Formatting!B$1,"globalResult=result;",CHAR(10),Formatting!B$1,Formatting!B$1,"break;}")))</f>
        <v xml:space="preserve">    case 1019: {//Origin [IFineADCS] Method [byte[] GetExtendedActuatorTelemetry();//1019//High level command to interact with FineADCS]
        byte[] result=new byte[53];
        globalResult=result;
        break;}</v>
      </c>
      <c r="AB25" s="7" t="str">
        <f t="shared" si="3"/>
        <v>/**
&lt;pre&gt;
High level command to interact with FineADCS
Input parameters:
Return parameters:byte[]
Size of returned parameters: 53
Byte No. Type Description
0-20 Actuator Telemetry
21-28 UI64 Reaction Wheel Speed Timestamp [msec]
29-36 UI64 Magnetorquer X Target Timestamp [msec]
37-44 UI64 Magnetorquer Y Target Timestamp [msec]
45-52 UI64 Magnetorquer Z Target Timestamp [msec]
&lt;/pre&gt;
*/
byte[] GetExtendedActuatorTelemetry();//1019</v>
      </c>
    </row>
    <row r="26" spans="1:28" ht="180" x14ac:dyDescent="0.25">
      <c r="A26" s="2" t="s">
        <v>5</v>
      </c>
      <c r="B26" s="2" t="s">
        <v>6</v>
      </c>
      <c r="C26" s="2" t="str">
        <f>'Data types'!A$5</f>
        <v>byte[]</v>
      </c>
      <c r="D26" s="2">
        <v>36</v>
      </c>
      <c r="E26" s="2" t="s">
        <v>134</v>
      </c>
      <c r="J26" s="10"/>
      <c r="K26" s="10"/>
      <c r="L26" s="10"/>
      <c r="M26" s="10" t="s">
        <v>76</v>
      </c>
      <c r="N26" s="16" t="s">
        <v>135</v>
      </c>
      <c r="O26" s="10" t="s">
        <v>180</v>
      </c>
      <c r="P26" s="12" t="s">
        <v>136</v>
      </c>
      <c r="Q26" s="3">
        <f t="shared" si="4"/>
        <v>1020</v>
      </c>
      <c r="R26" s="3" t="str">
        <f>IF(G26="","",VLOOKUP(G26,'Data types'!A$1:B$20,2,FALSE))</f>
        <v/>
      </c>
      <c r="S26" s="3" t="str">
        <f>IF(I26="","",VLOOKUP(I26,'Data types'!A$1:B$20,2,FALSE))</f>
        <v/>
      </c>
      <c r="T26" s="3" t="str">
        <f>IF(K26="","",VLOOKUP(K26,'Data types'!A$1:B$20,2,FALSE))</f>
        <v/>
      </c>
      <c r="U26" s="3" t="str">
        <f t="shared" si="0"/>
        <v/>
      </c>
      <c r="V26" s="3" t="str">
        <f t="shared" si="1"/>
        <v/>
      </c>
      <c r="W26" s="3" t="str">
        <f>IF(C26="","",VLOOKUP(C26,'Data types'!$A$1:$B$20,2,FALSE))</f>
        <v>byte[]</v>
      </c>
      <c r="X26" s="24" t="str">
        <f t="shared" si="2"/>
        <v>/**
&lt;pre&gt;
High level command to interact with FineADCS
Input parameters:
Return parameters:byte[]
Size of returned parameters: 36
Byte No. Type Description
0-27 Attitude Telemetry
28-35 UI64 Star Tracker Timestamp [msec]
&lt;/pre&gt;
*/</v>
      </c>
      <c r="Y26" s="6" t="str">
        <f>CONCATENATE(Formatting!B$1,C26," ",E26,"(",V26,");//",Q26,"//",M26)</f>
        <v xml:space="preserve">    byte[] GetExtendedAttitudeTelemetry();//1020//High level command to interact with FineADCS</v>
      </c>
      <c r="Z26" s="7" t="str">
        <f>CONCATENATE(Formatting!B$1,"@Override",CHAR(10),Formatting!B$1,"@InternalData (internalID=",Q26,",commandIDs={",CHAR(34),O26,CHAR(34),",",CHAR(34),P26,CHAR(34),"},argNames={",IF(F26="",CONCATENATE(CHAR(34),CHAR(34)),IF(F26=1,CONCATENATE(CHAR(34),H26,CHAR(34)),IF(F26=2,CONCATENATE(CHAR(34),H26,CHAR(34),",",CHAR(34),J26,CHAR(34)),IF(F26=3,CONCATENATE(CHAR(34),H26,CHAR(34),",",CHAR(34),J26,CHAR(34),",",CHAR(34),L26,CHAR(34)),"other")))),"})",CHAR(10),Formatting!B$1,"public ",C26," ",E26,"(",V26,") {",CHAR(10),IF(F26="",CONCATENATE(Formatting!B$1,Formatting!B$1,"ArrayList&lt;Object&gt; argObject=null;",CHAR(10)),IF(F26=1,CONCATENATE(Formatting!B$1,Formatting!B$1,"ArrayList&lt;Object&gt; argObject = new ArrayList&lt;Object&gt;();",CHAR(10),Formatting!B$1,Formatting!B$1,"argObject.add(",H26,");",CHAR(10)),IF(F26=2,CONCATENATE(Formatting!B$1,Formatting!B$1,"ArrayList&lt;Object&gt; argObject = new ArrayList&lt;Object&gt;();",CHAR(10),Formatting!B$1,Formatting!B$1,"argObject.add(",H26,");",CHAR(10),Formatting!B$1,Formatting!B$1,"argObject.add(",J26,");",CHAR(10)),CONCATENATE(Formatting!B$1,Formatting!B$1,"ArrayList&lt;Object&gt; argObject = new ArrayList&lt;Object&gt;();",CHAR(10),Formatting!B$1,Formatting!B$1,"argObject.add(",H26,");",CHAR(10),Formatting!B$1,Formatting!B$1,"argObject.add(",J26,");",CHAR(10),Formatting!B$1,Formatting!B$1,"argObject.add(",L26,");",CHAR(10))))),IF(C26="void",CONCATENATE(Formatting!B$1,Formatting!B$1),CONCATENATE(Formatting!B$1,Formatting!B$1,"return (",W26,") ")),"super.getSimulatorNode().runGenericMethod(",Q26,",argObject);",CHAR(10),Formatting!B$1,"};")</f>
        <v xml:space="preserve">    @Override
    @InternalData (internalID=1020,commandIDs={"0xAA","0x3A"},argNames={""})
    public byte[] GetExtendedAttitudeTelemetry() {
        ArrayList&lt;Object&gt; argObject=null;
        return (byte[]) super.getSimulatorNode().runGenericMethod(1020,argObject);
    };</v>
      </c>
      <c r="AA26" s="7" t="str">
        <f>CONCATENATE(Formatting!B$1,"case ",Q26,": {//Origin [",A26,"] Method [",TRIM(Y26),"]",CHAR(10),IF(F26="","",IF(F26=1,CONCATENATE(Formatting!B$1,Formatting!B$1,G26," ",H26,"=(",R26,") argObject.get(0);",CHAR(10)),IF(F26=2,CONCATENATE(Formatting!B$1,Formatting!B$1,G26," ",H26,"=(",R26,") argObject.get(0);",CHAR(10),Formatting!B$1,Formatting!B$1,I26," ",J26,"=(",S26,") argObject.get(1);",CHAR(10)),CONCATENATE(Formatting!B$1,Formatting!B$1,G26," ",H26,"=(",R26,") argObject.get(0);",CHAR(10),Formatting!B$1,Formatting!B$1,I26," ",J26,"=(",S26,") argObject.get(1);",CHAR(10),Formatting!B$1,Formatting!B$1,K26," ",L26,"=(",T26,") argObject.get(2);",CHAR(10))))),IF(C26="void",CONCATENATE(Formatting!B$1,Formatting!B$1,"break; }"),CONCATENATE(Formatting!B$1,Formatting!B$1,C26," result=",IF(C26="void","null",IF(OR(C26="byte",C26="int",C26="long"),"0",IF(C26="String",CONCATENATE(CHAR(34),"Placeholder",CHAR(34)),IF(C26="byte[]",CONCATENATE("new byte[",D26,"]"),IF(C26="float","0",IF(C26="double","0","ERROR")))))),";",CHAR(10),Formatting!B$1,Formatting!B$1,"globalResult=result;",CHAR(10),Formatting!B$1,Formatting!B$1,"break;}")))</f>
        <v xml:space="preserve">    case 1020: {//Origin [IFineADCS] Method [byte[] GetExtendedAttitudeTelemetry();//1020//High level command to interact with FineADCS]
        byte[] result=new byte[36];
        globalResult=result;
        break;}</v>
      </c>
      <c r="AB26" s="7" t="str">
        <f t="shared" si="3"/>
        <v>/**
&lt;pre&gt;
High level command to interact with FineADCS
Input parameters:
Return parameters:byte[]
Size of returned parameters: 36
Byte No. Type Description
0-27 Attitude Telemetry
28-35 UI64 Star Tracker Timestamp [msec]
&lt;/pre&gt;
*/
byte[] GetExtendedAttitudeTelemetry();//1020</v>
      </c>
    </row>
    <row r="27" spans="1:28" ht="255" x14ac:dyDescent="0.25">
      <c r="A27" s="2" t="s">
        <v>5</v>
      </c>
      <c r="B27" s="2" t="s">
        <v>6</v>
      </c>
      <c r="C27" s="2" t="str">
        <f>'Data types'!A$5</f>
        <v>byte[]</v>
      </c>
      <c r="D27" s="2">
        <v>32</v>
      </c>
      <c r="E27" s="2" t="s">
        <v>137</v>
      </c>
      <c r="J27" s="10"/>
      <c r="K27" s="10"/>
      <c r="L27" s="10"/>
      <c r="M27" s="10" t="s">
        <v>76</v>
      </c>
      <c r="N27" s="16" t="s">
        <v>138</v>
      </c>
      <c r="O27" s="10" t="s">
        <v>180</v>
      </c>
      <c r="P27" s="12" t="s">
        <v>139</v>
      </c>
      <c r="Q27" s="3">
        <f t="shared" si="4"/>
        <v>1021</v>
      </c>
      <c r="R27" s="3" t="str">
        <f>IF(G27="","",VLOOKUP(G27,'Data types'!A$1:B$20,2,FALSE))</f>
        <v/>
      </c>
      <c r="S27" s="3" t="str">
        <f>IF(I27="","",VLOOKUP(I27,'Data types'!A$1:B$20,2,FALSE))</f>
        <v/>
      </c>
      <c r="T27" s="3" t="str">
        <f>IF(K27="","",VLOOKUP(K27,'Data types'!A$1:B$20,2,FALSE))</f>
        <v/>
      </c>
      <c r="U27" s="3" t="str">
        <f t="shared" si="0"/>
        <v/>
      </c>
      <c r="V27" s="3" t="str">
        <f t="shared" si="1"/>
        <v/>
      </c>
      <c r="W27" s="3" t="str">
        <f>IF(C27="","",VLOOKUP(C27,'Data types'!$A$1:$B$20,2,FALSE))</f>
        <v>byte[]</v>
      </c>
      <c r="X27" s="24" t="str">
        <f t="shared" si="2"/>
        <v>/**
&lt;pre&gt;
High level command to interact with FineADCS
Input parameters:
Return parameters:byte[]
Size of returned parameters: 32
Data:
3xF32: Magnetic field
measured by sensor
3xF32: Final magnetic field
in b-frame, which is a
emulated one, if SC is
rotating too fast.
1xUI64: Time stamp
&lt;/pre&gt;
*/</v>
      </c>
      <c r="Y27" s="6" t="str">
        <f>CONCATENATE(Formatting!B$1,C27," ",E27,"(",V27,");//",Q27,"//",M27)</f>
        <v xml:space="preserve">    byte[] GetMagneticTelemetry();//1021//High level command to interact with FineADCS</v>
      </c>
      <c r="Z27" s="7" t="str">
        <f>CONCATENATE(Formatting!B$1,"@Override",CHAR(10),Formatting!B$1,"@InternalData (internalID=",Q27,",commandIDs={",CHAR(34),O27,CHAR(34),",",CHAR(34),P27,CHAR(34),"},argNames={",IF(F27="",CONCATENATE(CHAR(34),CHAR(34)),IF(F27=1,CONCATENATE(CHAR(34),H27,CHAR(34)),IF(F27=2,CONCATENATE(CHAR(34),H27,CHAR(34),",",CHAR(34),J27,CHAR(34)),IF(F27=3,CONCATENATE(CHAR(34),H27,CHAR(34),",",CHAR(34),J27,CHAR(34),",",CHAR(34),L27,CHAR(34)),"other")))),"})",CHAR(10),Formatting!B$1,"public ",C27," ",E27,"(",V27,") {",CHAR(10),IF(F27="",CONCATENATE(Formatting!B$1,Formatting!B$1,"ArrayList&lt;Object&gt; argObject=null;",CHAR(10)),IF(F27=1,CONCATENATE(Formatting!B$1,Formatting!B$1,"ArrayList&lt;Object&gt; argObject = new ArrayList&lt;Object&gt;();",CHAR(10),Formatting!B$1,Formatting!B$1,"argObject.add(",H27,");",CHAR(10)),IF(F27=2,CONCATENATE(Formatting!B$1,Formatting!B$1,"ArrayList&lt;Object&gt; argObject = new ArrayList&lt;Object&gt;();",CHAR(10),Formatting!B$1,Formatting!B$1,"argObject.add(",H27,");",CHAR(10),Formatting!B$1,Formatting!B$1,"argObject.add(",J27,");",CHAR(10)),CONCATENATE(Formatting!B$1,Formatting!B$1,"ArrayList&lt;Object&gt; argObject = new ArrayList&lt;Object&gt;();",CHAR(10),Formatting!B$1,Formatting!B$1,"argObject.add(",H27,");",CHAR(10),Formatting!B$1,Formatting!B$1,"argObject.add(",J27,");",CHAR(10),Formatting!B$1,Formatting!B$1,"argObject.add(",L27,");",CHAR(10))))),IF(C27="void",CONCATENATE(Formatting!B$1,Formatting!B$1),CONCATENATE(Formatting!B$1,Formatting!B$1,"return (",W27,") ")),"super.getSimulatorNode().runGenericMethod(",Q27,",argObject);",CHAR(10),Formatting!B$1,"};")</f>
        <v xml:space="preserve">    @Override
    @InternalData (internalID=1021,commandIDs={"0xAA","0x3B"},argNames={""})
    public byte[] GetMagneticTelemetry() {
        ArrayList&lt;Object&gt; argObject=null;
        return (byte[]) super.getSimulatorNode().runGenericMethod(1021,argObject);
    };</v>
      </c>
      <c r="AA27" s="7" t="str">
        <f>CONCATENATE(Formatting!B$1,"case ",Q27,": {//Origin [",A27,"] Method [",TRIM(Y27),"]",CHAR(10),IF(F27="","",IF(F27=1,CONCATENATE(Formatting!B$1,Formatting!B$1,G27," ",H27,"=(",R27,") argObject.get(0);",CHAR(10)),IF(F27=2,CONCATENATE(Formatting!B$1,Formatting!B$1,G27," ",H27,"=(",R27,") argObject.get(0);",CHAR(10),Formatting!B$1,Formatting!B$1,I27," ",J27,"=(",S27,") argObject.get(1);",CHAR(10)),CONCATENATE(Formatting!B$1,Formatting!B$1,G27," ",H27,"=(",R27,") argObject.get(0);",CHAR(10),Formatting!B$1,Formatting!B$1,I27," ",J27,"=(",S27,") argObject.get(1);",CHAR(10),Formatting!B$1,Formatting!B$1,K27," ",L27,"=(",T27,") argObject.get(2);",CHAR(10))))),IF(C27="void",CONCATENATE(Formatting!B$1,Formatting!B$1,"break; }"),CONCATENATE(Formatting!B$1,Formatting!B$1,C27," result=",IF(C27="void","null",IF(OR(C27="byte",C27="int",C27="long"),"0",IF(C27="String",CONCATENATE(CHAR(34),"Placeholder",CHAR(34)),IF(C27="byte[]",CONCATENATE("new byte[",D27,"]"),IF(C27="float","0",IF(C27="double","0","ERROR")))))),";",CHAR(10),Formatting!B$1,Formatting!B$1,"globalResult=result;",CHAR(10),Formatting!B$1,Formatting!B$1,"break;}")))</f>
        <v xml:space="preserve">    case 1021: {//Origin [IFineADCS] Method [byte[] GetMagneticTelemetry();//1021//High level command to interact with FineADCS]
        byte[] result=new byte[32];
        globalResult=result;
        break;}</v>
      </c>
      <c r="AB27" s="7" t="str">
        <f t="shared" si="3"/>
        <v>/**
&lt;pre&gt;
High level command to interact with FineADCS
Input parameters:
Return parameters:byte[]
Size of returned parameters: 32
Data:
3xF32: Magnetic field
measured by sensor
3xF32: Final magnetic field
in b-frame, which is a
emulated one, if SC is
rotating too fast.
1xUI64: Time stamp
&lt;/pre&gt;
*/
byte[] GetMagneticTelemetry();//1021</v>
      </c>
    </row>
    <row r="28" spans="1:28" ht="195" x14ac:dyDescent="0.25">
      <c r="A28" s="2" t="s">
        <v>5</v>
      </c>
      <c r="B28" s="2" t="s">
        <v>6</v>
      </c>
      <c r="C28" s="2" t="str">
        <f>'Data types'!A$5</f>
        <v>byte[]</v>
      </c>
      <c r="D28" s="2">
        <v>13</v>
      </c>
      <c r="E28" s="2" t="s">
        <v>140</v>
      </c>
      <c r="J28" s="10"/>
      <c r="K28" s="10"/>
      <c r="L28" s="10"/>
      <c r="M28" s="10" t="s">
        <v>76</v>
      </c>
      <c r="N28" s="16" t="s">
        <v>141</v>
      </c>
      <c r="O28" s="10" t="s">
        <v>180</v>
      </c>
      <c r="P28" s="12" t="s">
        <v>147</v>
      </c>
      <c r="Q28" s="3">
        <f t="shared" si="4"/>
        <v>1022</v>
      </c>
      <c r="R28" s="3" t="str">
        <f>IF(G28="","",VLOOKUP(G28,'Data types'!A$1:B$20,2,FALSE))</f>
        <v/>
      </c>
      <c r="S28" s="3" t="str">
        <f>IF(I28="","",VLOOKUP(I28,'Data types'!A$1:B$20,2,FALSE))</f>
        <v/>
      </c>
      <c r="T28" s="3" t="str">
        <f>IF(K28="","",VLOOKUP(K28,'Data types'!A$1:B$20,2,FALSE))</f>
        <v/>
      </c>
      <c r="U28" s="3" t="str">
        <f t="shared" si="0"/>
        <v/>
      </c>
      <c r="V28" s="3" t="str">
        <f t="shared" si="1"/>
        <v/>
      </c>
      <c r="W28" s="3" t="str">
        <f>IF(C28="","",VLOOKUP(C28,'Data types'!$A$1:$B$20,2,FALSE))</f>
        <v>byte[]</v>
      </c>
      <c r="X28" s="24" t="str">
        <f t="shared" si="2"/>
        <v>/**
&lt;pre&gt;
High level command to interact with FineADCS
Input parameters:
Return parameters:byte[]
Size of returned parameters: 13
Data:
3xF32: Final Sunsensor after
selection in b-frame
UI8: valid flag
&lt;/pre&gt;
*/</v>
      </c>
      <c r="Y28" s="6" t="str">
        <f>CONCATENATE(Formatting!B$1,C28," ",E28,"(",V28,");//",Q28,"//",M28)</f>
        <v xml:space="preserve">    byte[] GetSunTelemetry();//1022//High level command to interact with FineADCS</v>
      </c>
      <c r="Z28" s="7" t="str">
        <f>CONCATENATE(Formatting!B$1,"@Override",CHAR(10),Formatting!B$1,"@InternalData (internalID=",Q28,",commandIDs={",CHAR(34),O28,CHAR(34),",",CHAR(34),P28,CHAR(34),"},argNames={",IF(F28="",CONCATENATE(CHAR(34),CHAR(34)),IF(F28=1,CONCATENATE(CHAR(34),H28,CHAR(34)),IF(F28=2,CONCATENATE(CHAR(34),H28,CHAR(34),",",CHAR(34),J28,CHAR(34)),IF(F28=3,CONCATENATE(CHAR(34),H28,CHAR(34),",",CHAR(34),J28,CHAR(34),",",CHAR(34),L28,CHAR(34)),"other")))),"})",CHAR(10),Formatting!B$1,"public ",C28," ",E28,"(",V28,") {",CHAR(10),IF(F28="",CONCATENATE(Formatting!B$1,Formatting!B$1,"ArrayList&lt;Object&gt; argObject=null;",CHAR(10)),IF(F28=1,CONCATENATE(Formatting!B$1,Formatting!B$1,"ArrayList&lt;Object&gt; argObject = new ArrayList&lt;Object&gt;();",CHAR(10),Formatting!B$1,Formatting!B$1,"argObject.add(",H28,");",CHAR(10)),IF(F28=2,CONCATENATE(Formatting!B$1,Formatting!B$1,"ArrayList&lt;Object&gt; argObject = new ArrayList&lt;Object&gt;();",CHAR(10),Formatting!B$1,Formatting!B$1,"argObject.add(",H28,");",CHAR(10),Formatting!B$1,Formatting!B$1,"argObject.add(",J28,");",CHAR(10)),CONCATENATE(Formatting!B$1,Formatting!B$1,"ArrayList&lt;Object&gt; argObject = new ArrayList&lt;Object&gt;();",CHAR(10),Formatting!B$1,Formatting!B$1,"argObject.add(",H28,");",CHAR(10),Formatting!B$1,Formatting!B$1,"argObject.add(",J28,");",CHAR(10),Formatting!B$1,Formatting!B$1,"argObject.add(",L28,");",CHAR(10))))),IF(C28="void",CONCATENATE(Formatting!B$1,Formatting!B$1),CONCATENATE(Formatting!B$1,Formatting!B$1,"return (",W28,") ")),"super.getSimulatorNode().runGenericMethod(",Q28,",argObject);",CHAR(10),Formatting!B$1,"};")</f>
        <v xml:space="preserve">    @Override
    @InternalData (internalID=1022,commandIDs={"0xAA","0x3C"},argNames={""})
    public byte[] GetSunTelemetry() {
        ArrayList&lt;Object&gt; argObject=null;
        return (byte[]) super.getSimulatorNode().runGenericMethod(1022,argObject);
    };</v>
      </c>
      <c r="AA28" s="7" t="str">
        <f>CONCATENATE(Formatting!B$1,"case ",Q28,": {//Origin [",A28,"] Method [",TRIM(Y28),"]",CHAR(10),IF(F28="","",IF(F28=1,CONCATENATE(Formatting!B$1,Formatting!B$1,G28," ",H28,"=(",R28,") argObject.get(0);",CHAR(10)),IF(F28=2,CONCATENATE(Formatting!B$1,Formatting!B$1,G28," ",H28,"=(",R28,") argObject.get(0);",CHAR(10),Formatting!B$1,Formatting!B$1,I28," ",J28,"=(",S28,") argObject.get(1);",CHAR(10)),CONCATENATE(Formatting!B$1,Formatting!B$1,G28," ",H28,"=(",R28,") argObject.get(0);",CHAR(10),Formatting!B$1,Formatting!B$1,I28," ",J28,"=(",S28,") argObject.get(1);",CHAR(10),Formatting!B$1,Formatting!B$1,K28," ",L28,"=(",T28,") argObject.get(2);",CHAR(10))))),IF(C28="void",CONCATENATE(Formatting!B$1,Formatting!B$1,"break; }"),CONCATENATE(Formatting!B$1,Formatting!B$1,C28," result=",IF(C28="void","null",IF(OR(C28="byte",C28="int",C28="long"),"0",IF(C28="String",CONCATENATE(CHAR(34),"Placeholder",CHAR(34)),IF(C28="byte[]",CONCATENATE("new byte[",D28,"]"),IF(C28="float","0",IF(C28="double","0","ERROR")))))),";",CHAR(10),Formatting!B$1,Formatting!B$1,"globalResult=result;",CHAR(10),Formatting!B$1,Formatting!B$1,"break;}")))</f>
        <v xml:space="preserve">    case 1022: {//Origin [IFineADCS] Method [byte[] GetSunTelemetry();//1022//High level command to interact with FineADCS]
        byte[] result=new byte[13];
        globalResult=result;
        break;}</v>
      </c>
      <c r="AB28" s="7" t="str">
        <f t="shared" si="3"/>
        <v>/**
&lt;pre&gt;
High level command to interact with FineADCS
Input parameters:
Return parameters:byte[]
Size of returned parameters: 13
Data:
3xF32: Final Sunsensor after
selection in b-frame
UI8: valid flag
&lt;/pre&gt;
*/
byte[] GetSunTelemetry();//1022</v>
      </c>
    </row>
    <row r="29" spans="1:28" ht="195" x14ac:dyDescent="0.25">
      <c r="A29" s="2" t="s">
        <v>5</v>
      </c>
      <c r="B29" s="2" t="s">
        <v>6</v>
      </c>
      <c r="C29" s="2" t="s">
        <v>9</v>
      </c>
      <c r="E29" s="2" t="s">
        <v>142</v>
      </c>
      <c r="F29" s="2">
        <v>1</v>
      </c>
      <c r="G29" s="2" t="str">
        <f>'Data types'!A$2</f>
        <v>int</v>
      </c>
      <c r="H29" s="2" t="s">
        <v>143</v>
      </c>
      <c r="J29" s="10"/>
      <c r="K29" s="10"/>
      <c r="L29" s="10"/>
      <c r="M29" s="10" t="s">
        <v>76</v>
      </c>
      <c r="N29" s="16" t="s">
        <v>141</v>
      </c>
      <c r="O29" s="10" t="s">
        <v>180</v>
      </c>
      <c r="P29" s="12" t="s">
        <v>146</v>
      </c>
      <c r="Q29" s="3">
        <f t="shared" si="4"/>
        <v>1023</v>
      </c>
      <c r="R29" s="3" t="str">
        <f>IF(G29="","",VLOOKUP(G29,'Data types'!A$1:B$20,2,FALSE))</f>
        <v>Integer</v>
      </c>
      <c r="S29" s="3" t="str">
        <f>IF(I29="","",VLOOKUP(I29,'Data types'!A$1:B$20,2,FALSE))</f>
        <v/>
      </c>
      <c r="T29" s="3" t="str">
        <f>IF(K29="","",VLOOKUP(K29,'Data types'!A$1:B$20,2,FALSE))</f>
        <v/>
      </c>
      <c r="U29" s="3" t="str">
        <f t="shared" si="0"/>
        <v>value</v>
      </c>
      <c r="V29" s="3" t="str">
        <f t="shared" si="1"/>
        <v>int value</v>
      </c>
      <c r="W29" s="3">
        <f>IF(C29="","",VLOOKUP(C29,'Data types'!$A$1:$B$20,2,FALSE))</f>
        <v>0</v>
      </c>
      <c r="X29" s="24" t="str">
        <f t="shared" si="2"/>
        <v>/**
&lt;pre&gt;
High level command to interact with FineADCS
Input parameters:int value
Return parameters:void
Size of returned parameters: 0
Data:
3xF32: Final Sunsensor after
selection in b-frame
UI8: valid flag
&lt;/pre&gt;
*/</v>
      </c>
      <c r="Y29" s="6" t="str">
        <f>CONCATENATE(Formatting!B$1,C29," ",E29,"(",V29,");//",Q29,"//",M29)</f>
        <v xml:space="preserve">    void SetThresholdValueForMagEmulation(int value);//1023//High level command to interact with FineADCS</v>
      </c>
      <c r="Z29" s="7" t="str">
        <f>CONCATENATE(Formatting!B$1,"@Override",CHAR(10),Formatting!B$1,"@InternalData (internalID=",Q29,",commandIDs={",CHAR(34),O29,CHAR(34),",",CHAR(34),P29,CHAR(34),"},argNames={",IF(F29="",CONCATENATE(CHAR(34),CHAR(34)),IF(F29=1,CONCATENATE(CHAR(34),H29,CHAR(34)),IF(F29=2,CONCATENATE(CHAR(34),H29,CHAR(34),",",CHAR(34),J29,CHAR(34)),IF(F29=3,CONCATENATE(CHAR(34),H29,CHAR(34),",",CHAR(34),J29,CHAR(34),",",CHAR(34),L29,CHAR(34)),"other")))),"})",CHAR(10),Formatting!B$1,"public ",C29," ",E29,"(",V29,") {",CHAR(10),IF(F29="",CONCATENATE(Formatting!B$1,Formatting!B$1,"ArrayList&lt;Object&gt; argObject=null;",CHAR(10)),IF(F29=1,CONCATENATE(Formatting!B$1,Formatting!B$1,"ArrayList&lt;Object&gt; argObject = new ArrayList&lt;Object&gt;();",CHAR(10),Formatting!B$1,Formatting!B$1,"argObject.add(",H29,");",CHAR(10)),IF(F29=2,CONCATENATE(Formatting!B$1,Formatting!B$1,"ArrayList&lt;Object&gt; argObject = new ArrayList&lt;Object&gt;();",CHAR(10),Formatting!B$1,Formatting!B$1,"argObject.add(",H29,");",CHAR(10),Formatting!B$1,Formatting!B$1,"argObject.add(",J29,");",CHAR(10)),CONCATENATE(Formatting!B$1,Formatting!B$1,"ArrayList&lt;Object&gt; argObject = new ArrayList&lt;Object&gt;();",CHAR(10),Formatting!B$1,Formatting!B$1,"argObject.add(",H29,");",CHAR(10),Formatting!B$1,Formatting!B$1,"argObject.add(",J29,");",CHAR(10),Formatting!B$1,Formatting!B$1,"argObject.add(",L29,");",CHAR(10))))),IF(C29="void",CONCATENATE(Formatting!B$1,Formatting!B$1),CONCATENATE(Formatting!B$1,Formatting!B$1,"return (",W29,") ")),"super.getSimulatorNode().runGenericMethod(",Q29,",argObject);",CHAR(10),Formatting!B$1,"};")</f>
        <v xml:space="preserve">    @Override
    @InternalData (internalID=1023,commandIDs={"0xAA","0x3D"},argNames={"value"})
    public void SetThresholdValueForMagEmulation(int value) {
        ArrayList&lt;Object&gt; argObject = new ArrayList&lt;Object&gt;();
        argObject.add(value);
        super.getSimulatorNode().runGenericMethod(1023,argObject);
    };</v>
      </c>
      <c r="AA29" s="7" t="str">
        <f>CONCATENATE(Formatting!B$1,"case ",Q29,": {//Origin [",A29,"] Method [",TRIM(Y29),"]",CHAR(10),IF(F29="","",IF(F29=1,CONCATENATE(Formatting!B$1,Formatting!B$1,G29," ",H29,"=(",R29,") argObject.get(0);",CHAR(10)),IF(F29=2,CONCATENATE(Formatting!B$1,Formatting!B$1,G29," ",H29,"=(",R29,") argObject.get(0);",CHAR(10),Formatting!B$1,Formatting!B$1,I29," ",J29,"=(",S29,") argObject.get(1);",CHAR(10)),CONCATENATE(Formatting!B$1,Formatting!B$1,G29," ",H29,"=(",R29,") argObject.get(0);",CHAR(10),Formatting!B$1,Formatting!B$1,I29," ",J29,"=(",S29,") argObject.get(1);",CHAR(10),Formatting!B$1,Formatting!B$1,K29," ",L29,"=(",T29,") argObject.get(2);",CHAR(10))))),IF(C29="void",CONCATENATE(Formatting!B$1,Formatting!B$1,"break; }"),CONCATENATE(Formatting!B$1,Formatting!B$1,C29," result=",IF(C29="void","null",IF(OR(C29="byte",C29="int",C29="long"),"0",IF(C29="String",CONCATENATE(CHAR(34),"Placeholder",CHAR(34)),IF(C29="byte[]",CONCATENATE("new byte[",D29,"]"),IF(C29="float","0",IF(C29="double","0","ERROR")))))),";",CHAR(10),Formatting!B$1,Formatting!B$1,"globalResult=result;",CHAR(10),Formatting!B$1,Formatting!B$1,"break;}")))</f>
        <v xml:space="preserve">    case 1023: {//Origin [IFineADCS] Method [void SetThresholdValueForMagEmulation(int value);//1023//High level command to interact with FineADCS]
        int value=(Integer) argObject.get(0);
        break; }</v>
      </c>
      <c r="AB29" s="7" t="str">
        <f t="shared" si="3"/>
        <v>/**
&lt;pre&gt;
High level command to interact with FineADCS
Input parameters:int value
Return parameters:void
Size of returned parameters: 0
Data:
3xF32: Final Sunsensor after
selection in b-frame
UI8: valid flag
&lt;/pre&gt;
*/
void SetThresholdValueForMagEmulation(int value);//1023</v>
      </c>
    </row>
    <row r="30" spans="1:28" ht="195" x14ac:dyDescent="0.25">
      <c r="A30" s="2" t="s">
        <v>5</v>
      </c>
      <c r="B30" s="2" t="s">
        <v>6</v>
      </c>
      <c r="C30" s="2" t="str">
        <f>'Data types'!A$5</f>
        <v>byte[]</v>
      </c>
      <c r="D30" s="2">
        <v>4</v>
      </c>
      <c r="E30" s="2" t="s">
        <v>144</v>
      </c>
      <c r="J30" s="10"/>
      <c r="K30" s="10"/>
      <c r="L30" s="10"/>
      <c r="M30" s="10" t="s">
        <v>76</v>
      </c>
      <c r="N30" s="16" t="s">
        <v>145</v>
      </c>
      <c r="O30" s="10" t="s">
        <v>180</v>
      </c>
      <c r="P30" s="12" t="s">
        <v>148</v>
      </c>
      <c r="Q30" s="3">
        <f t="shared" si="4"/>
        <v>1024</v>
      </c>
      <c r="R30" s="3" t="str">
        <f>IF(G30="","",VLOOKUP(G30,'Data types'!A$1:B$20,2,FALSE))</f>
        <v/>
      </c>
      <c r="S30" s="3" t="str">
        <f>IF(I30="","",VLOOKUP(I30,'Data types'!A$1:B$20,2,FALSE))</f>
        <v/>
      </c>
      <c r="T30" s="3" t="str">
        <f>IF(K30="","",VLOOKUP(K30,'Data types'!A$1:B$20,2,FALSE))</f>
        <v/>
      </c>
      <c r="U30" s="3" t="str">
        <f t="shared" si="0"/>
        <v/>
      </c>
      <c r="V30" s="3" t="str">
        <f t="shared" si="1"/>
        <v/>
      </c>
      <c r="W30" s="3" t="str">
        <f>IF(C30="","",VLOOKUP(C30,'Data types'!$A$1:$B$20,2,FALSE))</f>
        <v>byte[]</v>
      </c>
      <c r="X30" s="24" t="str">
        <f t="shared" si="2"/>
        <v>/**
&lt;pre&gt;
High level command to interact with FineADCS
Input parameters:
Return parameters:byte[]
Size of returned parameters: 4
Data:
1xF32: Threshold value, from
which the emulated magnetic
values are used by SC.
&lt;/pre&gt;
*/</v>
      </c>
      <c r="Y30" s="6" t="str">
        <f>CONCATENATE(Formatting!B$1,C30," ",E30,"(",V30,");//",Q30,"//",M30)</f>
        <v xml:space="preserve">    byte[] GetThresholdValueForMagEmulation();//1024//High level command to interact with FineADCS</v>
      </c>
      <c r="Z30" s="7" t="str">
        <f>CONCATENATE(Formatting!B$1,"@Override",CHAR(10),Formatting!B$1,"@InternalData (internalID=",Q30,",commandIDs={",CHAR(34),O30,CHAR(34),",",CHAR(34),P30,CHAR(34),"},argNames={",IF(F30="",CONCATENATE(CHAR(34),CHAR(34)),IF(F30=1,CONCATENATE(CHAR(34),H30,CHAR(34)),IF(F30=2,CONCATENATE(CHAR(34),H30,CHAR(34),",",CHAR(34),J30,CHAR(34)),IF(F30=3,CONCATENATE(CHAR(34),H30,CHAR(34),",",CHAR(34),J30,CHAR(34),",",CHAR(34),L30,CHAR(34)),"other")))),"})",CHAR(10),Formatting!B$1,"public ",C30," ",E30,"(",V30,") {",CHAR(10),IF(F30="",CONCATENATE(Formatting!B$1,Formatting!B$1,"ArrayList&lt;Object&gt; argObject=null;",CHAR(10)),IF(F30=1,CONCATENATE(Formatting!B$1,Formatting!B$1,"ArrayList&lt;Object&gt; argObject = new ArrayList&lt;Object&gt;();",CHAR(10),Formatting!B$1,Formatting!B$1,"argObject.add(",H30,");",CHAR(10)),IF(F30=2,CONCATENATE(Formatting!B$1,Formatting!B$1,"ArrayList&lt;Object&gt; argObject = new ArrayList&lt;Object&gt;();",CHAR(10),Formatting!B$1,Formatting!B$1,"argObject.add(",H30,");",CHAR(10),Formatting!B$1,Formatting!B$1,"argObject.add(",J30,");",CHAR(10)),CONCATENATE(Formatting!B$1,Formatting!B$1,"ArrayList&lt;Object&gt; argObject = new ArrayList&lt;Object&gt;();",CHAR(10),Formatting!B$1,Formatting!B$1,"argObject.add(",H30,");",CHAR(10),Formatting!B$1,Formatting!B$1,"argObject.add(",J30,");",CHAR(10),Formatting!B$1,Formatting!B$1,"argObject.add(",L30,");",CHAR(10))))),IF(C30="void",CONCATENATE(Formatting!B$1,Formatting!B$1),CONCATENATE(Formatting!B$1,Formatting!B$1,"return (",W30,") ")),"super.getSimulatorNode().runGenericMethod(",Q30,",argObject);",CHAR(10),Formatting!B$1,"};")</f>
        <v xml:space="preserve">    @Override
    @InternalData (internalID=1024,commandIDs={"0xAA","0x3E"},argNames={""})
    public byte[] GetThresholdValueForMagEmulation() {
        ArrayList&lt;Object&gt; argObject=null;
        return (byte[]) super.getSimulatorNode().runGenericMethod(1024,argObject);
    };</v>
      </c>
      <c r="AA30" s="7" t="str">
        <f>CONCATENATE(Formatting!B$1,"case ",Q30,": {//Origin [",A30,"] Method [",TRIM(Y30),"]",CHAR(10),IF(F30="","",IF(F30=1,CONCATENATE(Formatting!B$1,Formatting!B$1,G30," ",H30,"=(",R30,") argObject.get(0);",CHAR(10)),IF(F30=2,CONCATENATE(Formatting!B$1,Formatting!B$1,G30," ",H30,"=(",R30,") argObject.get(0);",CHAR(10),Formatting!B$1,Formatting!B$1,I30," ",J30,"=(",S30,") argObject.get(1);",CHAR(10)),CONCATENATE(Formatting!B$1,Formatting!B$1,G30," ",H30,"=(",R30,") argObject.get(0);",CHAR(10),Formatting!B$1,Formatting!B$1,I30," ",J30,"=(",S30,") argObject.get(1);",CHAR(10),Formatting!B$1,Formatting!B$1,K30," ",L30,"=(",T30,") argObject.get(2);",CHAR(10))))),IF(C30="void",CONCATENATE(Formatting!B$1,Formatting!B$1,"break; }"),CONCATENATE(Formatting!B$1,Formatting!B$1,C30," result=",IF(C30="void","null",IF(OR(C30="byte",C30="int",C30="long"),"0",IF(C30="String",CONCATENATE(CHAR(34),"Placeholder",CHAR(34)),IF(C30="byte[]",CONCATENATE("new byte[",D30,"]"),IF(C30="float","0",IF(C30="double","0","ERROR")))))),";",CHAR(10),Formatting!B$1,Formatting!B$1,"globalResult=result;",CHAR(10),Formatting!B$1,Formatting!B$1,"break;}")))</f>
        <v xml:space="preserve">    case 1024: {//Origin [IFineADCS] Method [byte[] GetThresholdValueForMagEmulation();//1024//High level command to interact with FineADCS]
        byte[] result=new byte[4];
        globalResult=result;
        break;}</v>
      </c>
      <c r="AB30" s="7" t="str">
        <f t="shared" si="3"/>
        <v>/**
&lt;pre&gt;
High level command to interact with FineADCS
Input parameters:
Return parameters:byte[]
Size of returned parameters: 4
Data:
1xF32: Threshold value, from
which the emulated magnetic
values are used by SC.
&lt;/pre&gt;
*/
byte[] GetThresholdValueForMagEmulation();//1024</v>
      </c>
    </row>
    <row r="31" spans="1:28" ht="165" x14ac:dyDescent="0.25">
      <c r="A31" s="2" t="s">
        <v>5</v>
      </c>
      <c r="B31" s="2" t="s">
        <v>6</v>
      </c>
      <c r="C31" s="2" t="str">
        <f>'Data types'!A$1</f>
        <v>void</v>
      </c>
      <c r="E31" s="2" t="s">
        <v>149</v>
      </c>
      <c r="J31" s="10"/>
      <c r="K31" s="10"/>
      <c r="L31" s="10"/>
      <c r="M31" s="10" t="s">
        <v>76</v>
      </c>
      <c r="N31" s="16" t="s">
        <v>150</v>
      </c>
      <c r="O31" s="10" t="s">
        <v>180</v>
      </c>
      <c r="P31" s="12" t="s">
        <v>151</v>
      </c>
      <c r="Q31" s="3">
        <f t="shared" si="4"/>
        <v>1025</v>
      </c>
      <c r="R31" s="3" t="str">
        <f>IF(G31="","",VLOOKUP(G31,'Data types'!A$1:B$20,2,FALSE))</f>
        <v/>
      </c>
      <c r="S31" s="3" t="str">
        <f>IF(I31="","",VLOOKUP(I31,'Data types'!A$1:B$20,2,FALSE))</f>
        <v/>
      </c>
      <c r="T31" s="3" t="str">
        <f>IF(K31="","",VLOOKUP(K31,'Data types'!A$1:B$20,2,FALSE))</f>
        <v/>
      </c>
      <c r="U31" s="3" t="str">
        <f t="shared" si="0"/>
        <v/>
      </c>
      <c r="V31" s="3" t="str">
        <f t="shared" si="1"/>
        <v/>
      </c>
      <c r="W31" s="3">
        <f>IF(C31="","",VLOOKUP(C31,'Data types'!$A$1:$B$20,2,FALSE))</f>
        <v>0</v>
      </c>
      <c r="X31" s="24" t="str">
        <f t="shared" si="2"/>
        <v>/**
&lt;pre&gt;
High level command to interact with FineADCS
Input parameters:
Return parameters:void
Size of returned parameters: 0
Clear saved errors on iADCS
general status
&lt;/pre&gt;
*/</v>
      </c>
      <c r="Y31" s="6" t="str">
        <f>CONCATENATE(Formatting!B$1,C31," ",E31,"(",V31,");//",Q31,"//",M31)</f>
        <v xml:space="preserve">    void ClearErrorRegister();//1025//High level command to interact with FineADCS</v>
      </c>
      <c r="Z31" s="7" t="str">
        <f>CONCATENATE(Formatting!B$1,"@Override",CHAR(10),Formatting!B$1,"@InternalData (internalID=",Q31,",commandIDs={",CHAR(34),O31,CHAR(34),",",CHAR(34),P31,CHAR(34),"},argNames={",IF(F31="",CONCATENATE(CHAR(34),CHAR(34)),IF(F31=1,CONCATENATE(CHAR(34),H31,CHAR(34)),IF(F31=2,CONCATENATE(CHAR(34),H31,CHAR(34),",",CHAR(34),J31,CHAR(34)),IF(F31=3,CONCATENATE(CHAR(34),H31,CHAR(34),",",CHAR(34),J31,CHAR(34),",",CHAR(34),L31,CHAR(34)),"other")))),"})",CHAR(10),Formatting!B$1,"public ",C31," ",E31,"(",V31,") {",CHAR(10),IF(F31="",CONCATENATE(Formatting!B$1,Formatting!B$1,"ArrayList&lt;Object&gt; argObject=null;",CHAR(10)),IF(F31=1,CONCATENATE(Formatting!B$1,Formatting!B$1,"ArrayList&lt;Object&gt; argObject = new ArrayList&lt;Object&gt;();",CHAR(10),Formatting!B$1,Formatting!B$1,"argObject.add(",H31,");",CHAR(10)),IF(F31=2,CONCATENATE(Formatting!B$1,Formatting!B$1,"ArrayList&lt;Object&gt; argObject = new ArrayList&lt;Object&gt;();",CHAR(10),Formatting!B$1,Formatting!B$1,"argObject.add(",H31,");",CHAR(10),Formatting!B$1,Formatting!B$1,"argObject.add(",J31,");",CHAR(10)),CONCATENATE(Formatting!B$1,Formatting!B$1,"ArrayList&lt;Object&gt; argObject = new ArrayList&lt;Object&gt;();",CHAR(10),Formatting!B$1,Formatting!B$1,"argObject.add(",H31,");",CHAR(10),Formatting!B$1,Formatting!B$1,"argObject.add(",J31,");",CHAR(10),Formatting!B$1,Formatting!B$1,"argObject.add(",L31,");",CHAR(10))))),IF(C31="void",CONCATENATE(Formatting!B$1,Formatting!B$1),CONCATENATE(Formatting!B$1,Formatting!B$1,"return (",W31,") ")),"super.getSimulatorNode().runGenericMethod(",Q31,",argObject);",CHAR(10),Formatting!B$1,"};")</f>
        <v xml:space="preserve">    @Override
    @InternalData (internalID=1025,commandIDs={"0xAA","0x41"},argNames={""})
    public void ClearErrorRegister() {
        ArrayList&lt;Object&gt; argObject=null;
        super.getSimulatorNode().runGenericMethod(1025,argObject);
    };</v>
      </c>
      <c r="AA31" s="7" t="str">
        <f>CONCATENATE(Formatting!B$1,"case ",Q31,": {//Origin [",A31,"] Method [",TRIM(Y31),"]",CHAR(10),IF(F31="","",IF(F31=1,CONCATENATE(Formatting!B$1,Formatting!B$1,G31," ",H31,"=(",R31,") argObject.get(0);",CHAR(10)),IF(F31=2,CONCATENATE(Formatting!B$1,Formatting!B$1,G31," ",H31,"=(",R31,") argObject.get(0);",CHAR(10),Formatting!B$1,Formatting!B$1,I31," ",J31,"=(",S31,") argObject.get(1);",CHAR(10)),CONCATENATE(Formatting!B$1,Formatting!B$1,G31," ",H31,"=(",R31,") argObject.get(0);",CHAR(10),Formatting!B$1,Formatting!B$1,I31," ",J31,"=(",S31,") argObject.get(1);",CHAR(10),Formatting!B$1,Formatting!B$1,K31," ",L31,"=(",T31,") argObject.get(2);",CHAR(10))))),IF(C31="void",CONCATENATE(Formatting!B$1,Formatting!B$1,"break; }"),CONCATENATE(Formatting!B$1,Formatting!B$1,C31," result=",IF(C31="void","null",IF(OR(C31="byte",C31="int",C31="long"),"0",IF(C31="String",CONCATENATE(CHAR(34),"Placeholder",CHAR(34)),IF(C31="byte[]",CONCATENATE("new byte[",D31,"]"),IF(C31="float","0",IF(C31="double","0","ERROR")))))),";",CHAR(10),Formatting!B$1,Formatting!B$1,"globalResult=result;",CHAR(10),Formatting!B$1,Formatting!B$1,"break;}")))</f>
        <v xml:space="preserve">    case 1025: {//Origin [IFineADCS] Method [void ClearErrorRegister();//1025//High level command to interact with FineADCS]
        break; }</v>
      </c>
      <c r="AB31" s="7" t="str">
        <f t="shared" si="3"/>
        <v>/**
&lt;pre&gt;
High level command to interact with FineADCS
Input parameters:
Return parameters:void
Size of returned parameters: 0
Clear saved errors on iADCS
general status
&lt;/pre&gt;
*/
void ClearErrorRegister();//1025</v>
      </c>
    </row>
    <row r="32" spans="1:28" ht="255" x14ac:dyDescent="0.25">
      <c r="A32" s="2" t="s">
        <v>5</v>
      </c>
      <c r="B32" s="2" t="s">
        <v>6</v>
      </c>
      <c r="C32" s="2" t="str">
        <f>'Data types'!A$5</f>
        <v>byte[]</v>
      </c>
      <c r="D32" s="2">
        <v>4</v>
      </c>
      <c r="E32" s="2" t="s">
        <v>152</v>
      </c>
      <c r="F32" s="2">
        <v>1</v>
      </c>
      <c r="G32" s="2" t="str">
        <f>'Data types'!A$4</f>
        <v>byte</v>
      </c>
      <c r="H32" s="2" t="s">
        <v>37</v>
      </c>
      <c r="J32" s="10"/>
      <c r="K32" s="10"/>
      <c r="L32" s="10"/>
      <c r="M32" s="10" t="s">
        <v>76</v>
      </c>
      <c r="N32" s="16" t="s">
        <v>153</v>
      </c>
      <c r="O32" s="10" t="s">
        <v>180</v>
      </c>
      <c r="P32" s="12" t="s">
        <v>154</v>
      </c>
      <c r="Q32" s="3">
        <f t="shared" si="4"/>
        <v>1026</v>
      </c>
      <c r="R32" s="3" t="str">
        <f>IF(G32="","",VLOOKUP(G32,'Data types'!A$1:B$20,2,FALSE))</f>
        <v>Byte</v>
      </c>
      <c r="S32" s="3" t="str">
        <f>IF(I32="","",VLOOKUP(I32,'Data types'!A$1:B$20,2,FALSE))</f>
        <v/>
      </c>
      <c r="T32" s="3" t="str">
        <f>IF(K32="","",VLOOKUP(K32,'Data types'!A$1:B$20,2,FALSE))</f>
        <v/>
      </c>
      <c r="U32" s="3" t="str">
        <f t="shared" si="0"/>
        <v>register</v>
      </c>
      <c r="V32" s="3" t="str">
        <f t="shared" si="1"/>
        <v>byte register</v>
      </c>
      <c r="W32" s="3" t="str">
        <f>IF(C32="","",VLOOKUP(C32,'Data types'!$A$1:$B$20,2,FALSE))</f>
        <v>byte[]</v>
      </c>
      <c r="X32" s="24" t="str">
        <f t="shared" si="2"/>
        <v>/**
&lt;pre&gt;
High level command to interact with FineADCS
Input parameters:byte register
Return parameters:byte[]
Size of returned parameters: 4
UI8: Type
0 - Scheduler Register;
1 - Error Register;
2 - Status Register;
4 - HL Main Register
5 - HL Scheduler Register
Data:
UI32: Register
&lt;/pre&gt;
*/</v>
      </c>
      <c r="Y32" s="6" t="str">
        <f>CONCATENATE(Formatting!B$1,C32," ",E32,"(",V32,");//",Q32,"//",M32)</f>
        <v xml:space="preserve">    byte[] GetSystemRegisters(byte register);//1026//High level command to interact with FineADCS</v>
      </c>
      <c r="Z32" s="7" t="str">
        <f>CONCATENATE(Formatting!B$1,"@Override",CHAR(10),Formatting!B$1,"@InternalData (internalID=",Q32,",commandIDs={",CHAR(34),O32,CHAR(34),",",CHAR(34),P32,CHAR(34),"},argNames={",IF(F32="",CONCATENATE(CHAR(34),CHAR(34)),IF(F32=1,CONCATENATE(CHAR(34),H32,CHAR(34)),IF(F32=2,CONCATENATE(CHAR(34),H32,CHAR(34),",",CHAR(34),J32,CHAR(34)),IF(F32=3,CONCATENATE(CHAR(34),H32,CHAR(34),",",CHAR(34),J32,CHAR(34),",",CHAR(34),L32,CHAR(34)),"other")))),"})",CHAR(10),Formatting!B$1,"public ",C32," ",E32,"(",V32,") {",CHAR(10),IF(F32="",CONCATENATE(Formatting!B$1,Formatting!B$1,"ArrayList&lt;Object&gt; argObject=null;",CHAR(10)),IF(F32=1,CONCATENATE(Formatting!B$1,Formatting!B$1,"ArrayList&lt;Object&gt; argObject = new ArrayList&lt;Object&gt;();",CHAR(10),Formatting!B$1,Formatting!B$1,"argObject.add(",H32,");",CHAR(10)),IF(F32=2,CONCATENATE(Formatting!B$1,Formatting!B$1,"ArrayList&lt;Object&gt; argObject = new ArrayList&lt;Object&gt;();",CHAR(10),Formatting!B$1,Formatting!B$1,"argObject.add(",H32,");",CHAR(10),Formatting!B$1,Formatting!B$1,"argObject.add(",J32,");",CHAR(10)),CONCATENATE(Formatting!B$1,Formatting!B$1,"ArrayList&lt;Object&gt; argObject = new ArrayList&lt;Object&gt;();",CHAR(10),Formatting!B$1,Formatting!B$1,"argObject.add(",H32,");",CHAR(10),Formatting!B$1,Formatting!B$1,"argObject.add(",J32,");",CHAR(10),Formatting!B$1,Formatting!B$1,"argObject.add(",L32,");",CHAR(10))))),IF(C32="void",CONCATENATE(Formatting!B$1,Formatting!B$1),CONCATENATE(Formatting!B$1,Formatting!B$1,"return (",W32,") ")),"super.getSimulatorNode().runGenericMethod(",Q32,",argObject);",CHAR(10),Formatting!B$1,"};")</f>
        <v xml:space="preserve">    @Override
    @InternalData (internalID=1026,commandIDs={"0xAA","0x42"},argNames={"register"})
    public byte[] GetSystemRegisters(byte register) {
        ArrayList&lt;Object&gt; argObject = new ArrayList&lt;Object&gt;();
        argObject.add(register);
        return (byte[]) super.getSimulatorNode().runGenericMethod(1026,argObject);
    };</v>
      </c>
      <c r="AA32" s="7" t="str">
        <f>CONCATENATE(Formatting!B$1,"case ",Q32,": {//Origin [",A32,"] Method [",TRIM(Y32),"]",CHAR(10),IF(F32="","",IF(F32=1,CONCATENATE(Formatting!B$1,Formatting!B$1,G32," ",H32,"=(",R32,") argObject.get(0);",CHAR(10)),IF(F32=2,CONCATENATE(Formatting!B$1,Formatting!B$1,G32," ",H32,"=(",R32,") argObject.get(0);",CHAR(10),Formatting!B$1,Formatting!B$1,I32," ",J32,"=(",S32,") argObject.get(1);",CHAR(10)),CONCATENATE(Formatting!B$1,Formatting!B$1,G32," ",H32,"=(",R32,") argObject.get(0);",CHAR(10),Formatting!B$1,Formatting!B$1,I32," ",J32,"=(",S32,") argObject.get(1);",CHAR(10),Formatting!B$1,Formatting!B$1,K32," ",L32,"=(",T32,") argObject.get(2);",CHAR(10))))),IF(C32="void",CONCATENATE(Formatting!B$1,Formatting!B$1,"break; }"),CONCATENATE(Formatting!B$1,Formatting!B$1,C32," result=",IF(C32="void","null",IF(OR(C32="byte",C32="int",C32="long"),"0",IF(C32="String",CONCATENATE(CHAR(34),"Placeholder",CHAR(34)),IF(C32="byte[]",CONCATENATE("new byte[",D32,"]"),IF(C32="float","0",IF(C32="double","0","ERROR")))))),";",CHAR(10),Formatting!B$1,Formatting!B$1,"globalResult=result;",CHAR(10),Formatting!B$1,Formatting!B$1,"break;}")))</f>
        <v xml:space="preserve">    case 1026: {//Origin [IFineADCS] Method [byte[] GetSystemRegisters(byte register);//1026//High level command to interact with FineADCS]
        byte register=(Byte) argObject.get(0);
        byte[] result=new byte[4];
        globalResult=result;
        break;}</v>
      </c>
      <c r="AB32" s="7" t="str">
        <f t="shared" si="3"/>
        <v>/**
&lt;pre&gt;
High level command to interact with FineADCS
Input parameters:byte register
Return parameters:byte[]
Size of returned parameters: 4
UI8: Type
0 - Scheduler Register;
1 - Error Register;
2 - Status Register;
4 - HL Main Register
5 - HL Scheduler Register
Data:
UI32: Register
&lt;/pre&gt;
*/
byte[] GetSystemRegisters(byte register);//1026</v>
      </c>
    </row>
    <row r="33" spans="1:28" ht="285" x14ac:dyDescent="0.25">
      <c r="A33" s="2" t="s">
        <v>5</v>
      </c>
      <c r="B33" s="2" t="s">
        <v>6</v>
      </c>
      <c r="C33" s="2" t="str">
        <f>'Data types'!A$5</f>
        <v>byte[]</v>
      </c>
      <c r="D33" s="2">
        <v>4</v>
      </c>
      <c r="E33" s="2" t="s">
        <v>155</v>
      </c>
      <c r="F33" s="2">
        <v>1</v>
      </c>
      <c r="G33" s="2" t="str">
        <f>'Data types'!A$4</f>
        <v>byte</v>
      </c>
      <c r="H33" s="2" t="s">
        <v>37</v>
      </c>
      <c r="J33" s="10"/>
      <c r="K33" s="10"/>
      <c r="L33" s="10"/>
      <c r="M33" s="10" t="s">
        <v>76</v>
      </c>
      <c r="N33" s="16" t="s">
        <v>156</v>
      </c>
      <c r="O33" s="10" t="s">
        <v>180</v>
      </c>
      <c r="P33" s="12" t="s">
        <v>154</v>
      </c>
      <c r="Q33" s="3">
        <f t="shared" si="4"/>
        <v>1027</v>
      </c>
      <c r="R33" s="3" t="str">
        <f>IF(G33="","",VLOOKUP(G33,'Data types'!A$1:B$20,2,FALSE))</f>
        <v>Byte</v>
      </c>
      <c r="S33" s="3" t="str">
        <f>IF(I33="","",VLOOKUP(I33,'Data types'!A$1:B$20,2,FALSE))</f>
        <v/>
      </c>
      <c r="T33" s="3" t="str">
        <f>IF(K33="","",VLOOKUP(K33,'Data types'!A$1:B$20,2,FALSE))</f>
        <v/>
      </c>
      <c r="U33" s="3" t="str">
        <f t="shared" si="0"/>
        <v>register</v>
      </c>
      <c r="V33" s="3" t="str">
        <f t="shared" si="1"/>
        <v>byte register</v>
      </c>
      <c r="W33" s="3" t="str">
        <f>IF(C33="","",VLOOKUP(C33,'Data types'!$A$1:$B$20,2,FALSE))</f>
        <v>byte[]</v>
      </c>
      <c r="X33" s="24" t="str">
        <f t="shared" si="2"/>
        <v>/**
&lt;pre&gt;
High level command to interact with FineADCS
Input parameters:byte register
Return parameters:byte[]
Size of returned parameters: 4
UI8: Type
UI8: Type = 3
Data:
UI32: Control Main;
UI32: Control Error
Register;
UI32: Control All Axis
Register;
3x UI32: Control Single Axis
Register
&lt;/pre&gt;
*/</v>
      </c>
      <c r="Y33" s="6" t="str">
        <f>CONCATENATE(Formatting!B$1,C33," ",E33,"(",V33,");//",Q33,"//",M33)</f>
        <v xml:space="preserve">    byte[] GetControlRegisters(byte register);//1027//High level command to interact with FineADCS</v>
      </c>
      <c r="Z33" s="7" t="str">
        <f>CONCATENATE(Formatting!B$1,"@Override",CHAR(10),Formatting!B$1,"@InternalData (internalID=",Q33,",commandIDs={",CHAR(34),O33,CHAR(34),",",CHAR(34),P33,CHAR(34),"},argNames={",IF(F33="",CONCATENATE(CHAR(34),CHAR(34)),IF(F33=1,CONCATENATE(CHAR(34),H33,CHAR(34)),IF(F33=2,CONCATENATE(CHAR(34),H33,CHAR(34),",",CHAR(34),J33,CHAR(34)),IF(F33=3,CONCATENATE(CHAR(34),H33,CHAR(34),",",CHAR(34),J33,CHAR(34),",",CHAR(34),L33,CHAR(34)),"other")))),"})",CHAR(10),Formatting!B$1,"public ",C33," ",E33,"(",V33,") {",CHAR(10),IF(F33="",CONCATENATE(Formatting!B$1,Formatting!B$1,"ArrayList&lt;Object&gt; argObject=null;",CHAR(10)),IF(F33=1,CONCATENATE(Formatting!B$1,Formatting!B$1,"ArrayList&lt;Object&gt; argObject = new ArrayList&lt;Object&gt;();",CHAR(10),Formatting!B$1,Formatting!B$1,"argObject.add(",H33,");",CHAR(10)),IF(F33=2,CONCATENATE(Formatting!B$1,Formatting!B$1,"ArrayList&lt;Object&gt; argObject = new ArrayList&lt;Object&gt;();",CHAR(10),Formatting!B$1,Formatting!B$1,"argObject.add(",H33,");",CHAR(10),Formatting!B$1,Formatting!B$1,"argObject.add(",J33,");",CHAR(10)),CONCATENATE(Formatting!B$1,Formatting!B$1,"ArrayList&lt;Object&gt; argObject = new ArrayList&lt;Object&gt;();",CHAR(10),Formatting!B$1,Formatting!B$1,"argObject.add(",H33,");",CHAR(10),Formatting!B$1,Formatting!B$1,"argObject.add(",J33,");",CHAR(10),Formatting!B$1,Formatting!B$1,"argObject.add(",L33,");",CHAR(10))))),IF(C33="void",CONCATENATE(Formatting!B$1,Formatting!B$1),CONCATENATE(Formatting!B$1,Formatting!B$1,"return (",W33,") ")),"super.getSimulatorNode().runGenericMethod(",Q33,",argObject);",CHAR(10),Formatting!B$1,"};")</f>
        <v xml:space="preserve">    @Override
    @InternalData (internalID=1027,commandIDs={"0xAA","0x42"},argNames={"register"})
    public byte[] GetControlRegisters(byte register) {
        ArrayList&lt;Object&gt; argObject = new ArrayList&lt;Object&gt;();
        argObject.add(register);
        return (byte[]) super.getSimulatorNode().runGenericMethod(1027,argObject);
    };</v>
      </c>
      <c r="AA33" s="7" t="str">
        <f>CONCATENATE(Formatting!B$1,"case ",Q33,": {//Origin [",A33,"] Method [",TRIM(Y33),"]",CHAR(10),IF(F33="","",IF(F33=1,CONCATENATE(Formatting!B$1,Formatting!B$1,G33," ",H33,"=(",R33,") argObject.get(0);",CHAR(10)),IF(F33=2,CONCATENATE(Formatting!B$1,Formatting!B$1,G33," ",H33,"=(",R33,") argObject.get(0);",CHAR(10),Formatting!B$1,Formatting!B$1,I33," ",J33,"=(",S33,") argObject.get(1);",CHAR(10)),CONCATENATE(Formatting!B$1,Formatting!B$1,G33," ",H33,"=(",R33,") argObject.get(0);",CHAR(10),Formatting!B$1,Formatting!B$1,I33," ",J33,"=(",S33,") argObject.get(1);",CHAR(10),Formatting!B$1,Formatting!B$1,K33," ",L33,"=(",T33,") argObject.get(2);",CHAR(10))))),IF(C33="void",CONCATENATE(Formatting!B$1,Formatting!B$1,"break; }"),CONCATENATE(Formatting!B$1,Formatting!B$1,C33," result=",IF(C33="void","null",IF(OR(C33="byte",C33="int",C33="long"),"0",IF(C33="String",CONCATENATE(CHAR(34),"Placeholder",CHAR(34)),IF(C33="byte[]",CONCATENATE("new byte[",D33,"]"),IF(C33="float","0",IF(C33="double","0","ERROR")))))),";",CHAR(10),Formatting!B$1,Formatting!B$1,"globalResult=result;",CHAR(10),Formatting!B$1,Formatting!B$1,"break;}")))</f>
        <v xml:space="preserve">    case 1027: {//Origin [IFineADCS] Method [byte[] GetControlRegisters(byte register);//1027//High level command to interact with FineADCS]
        byte register=(Byte) argObject.get(0);
        byte[] result=new byte[4];
        globalResult=result;
        break;}</v>
      </c>
      <c r="AB33" s="7" t="str">
        <f t="shared" si="3"/>
        <v>/**
&lt;pre&gt;
High level command to interact with FineADCS
Input parameters:byte register
Return parameters:byte[]
Size of returned parameters: 4
UI8: Type
UI8: Type = 3
Data:
UI32: Control Main;
UI32: Control Error
Register;
UI32: Control All Axis
Register;
3x UI32: Control Single Axis
Register
&lt;/pre&gt;
*/
byte[] GetControlRegisters(byte register);//1027</v>
      </c>
    </row>
    <row r="34" spans="1:28" ht="210" x14ac:dyDescent="0.25">
      <c r="A34" s="2" t="s">
        <v>5</v>
      </c>
      <c r="B34" s="2" t="s">
        <v>6</v>
      </c>
      <c r="C34" s="2" t="s">
        <v>9</v>
      </c>
      <c r="E34" s="2" t="s">
        <v>157</v>
      </c>
      <c r="F34" s="2">
        <v>1</v>
      </c>
      <c r="G34" s="2" t="str">
        <f>'Data types'!A$5</f>
        <v>byte[]</v>
      </c>
      <c r="H34" s="2" t="s">
        <v>24</v>
      </c>
      <c r="J34" s="10"/>
      <c r="K34" s="10"/>
      <c r="L34" s="10"/>
      <c r="M34" s="10" t="s">
        <v>76</v>
      </c>
      <c r="N34" s="16" t="s">
        <v>159</v>
      </c>
      <c r="O34" s="10" t="s">
        <v>180</v>
      </c>
      <c r="P34" s="12" t="s">
        <v>158</v>
      </c>
      <c r="Q34" s="3">
        <f t="shared" si="4"/>
        <v>1028</v>
      </c>
      <c r="R34" s="3" t="str">
        <f>IF(G34="","",VLOOKUP(G34,'Data types'!A$1:B$20,2,FALSE))</f>
        <v>byte[]</v>
      </c>
      <c r="S34" s="3" t="str">
        <f>IF(I34="","",VLOOKUP(I34,'Data types'!A$1:B$20,2,FALSE))</f>
        <v/>
      </c>
      <c r="T34" s="3" t="str">
        <f>IF(K34="","",VLOOKUP(K34,'Data types'!A$1:B$20,2,FALSE))</f>
        <v/>
      </c>
      <c r="U34" s="3" t="str">
        <f t="shared" si="0"/>
        <v>data</v>
      </c>
      <c r="V34" s="3" t="str">
        <f t="shared" si="1"/>
        <v>byte[] data</v>
      </c>
      <c r="W34" s="3">
        <f>IF(C34="","",VLOOKUP(C34,'Data types'!$A$1:$B$20,2,FALSE))</f>
        <v>0</v>
      </c>
      <c r="X34" s="24" t="str">
        <f t="shared" si="2"/>
        <v>/**
&lt;pre&gt;
High level command to interact with FineADCS
Input parameters:byte[] data
Return parameters:void
Size of returned parameters: 0
UI8: Type
0 - Scheduler Register;
4 - HL Main Register;
5 - HL Scheduler Register;
UI32: Value
&lt;/pre&gt;
*/</v>
      </c>
      <c r="Y34" s="6" t="str">
        <f>CONCATENATE(Formatting!B$1,C34," ",E34,"(",V34,");//",Q34,"//",M34)</f>
        <v xml:space="preserve">    void SetSystemRegister(byte[] data);//1028//High level command to interact with FineADCS</v>
      </c>
      <c r="Z34" s="7" t="str">
        <f>CONCATENATE(Formatting!B$1,"@Override",CHAR(10),Formatting!B$1,"@InternalData (internalID=",Q34,",commandIDs={",CHAR(34),O34,CHAR(34),",",CHAR(34),P34,CHAR(34),"},argNames={",IF(F34="",CONCATENATE(CHAR(34),CHAR(34)),IF(F34=1,CONCATENATE(CHAR(34),H34,CHAR(34)),IF(F34=2,CONCATENATE(CHAR(34),H34,CHAR(34),",",CHAR(34),J34,CHAR(34)),IF(F34=3,CONCATENATE(CHAR(34),H34,CHAR(34),",",CHAR(34),J34,CHAR(34),",",CHAR(34),L34,CHAR(34)),"other")))),"})",CHAR(10),Formatting!B$1,"public ",C34," ",E34,"(",V34,") {",CHAR(10),IF(F34="",CONCATENATE(Formatting!B$1,Formatting!B$1,"ArrayList&lt;Object&gt; argObject=null;",CHAR(10)),IF(F34=1,CONCATENATE(Formatting!B$1,Formatting!B$1,"ArrayList&lt;Object&gt; argObject = new ArrayList&lt;Object&gt;();",CHAR(10),Formatting!B$1,Formatting!B$1,"argObject.add(",H34,");",CHAR(10)),IF(F34=2,CONCATENATE(Formatting!B$1,Formatting!B$1,"ArrayList&lt;Object&gt; argObject = new ArrayList&lt;Object&gt;();",CHAR(10),Formatting!B$1,Formatting!B$1,"argObject.add(",H34,");",CHAR(10),Formatting!B$1,Formatting!B$1,"argObject.add(",J34,");",CHAR(10)),CONCATENATE(Formatting!B$1,Formatting!B$1,"ArrayList&lt;Object&gt; argObject = new ArrayList&lt;Object&gt;();",CHAR(10),Formatting!B$1,Formatting!B$1,"argObject.add(",H34,");",CHAR(10),Formatting!B$1,Formatting!B$1,"argObject.add(",J34,");",CHAR(10),Formatting!B$1,Formatting!B$1,"argObject.add(",L34,");",CHAR(10))))),IF(C34="void",CONCATENATE(Formatting!B$1,Formatting!B$1),CONCATENATE(Formatting!B$1,Formatting!B$1,"return (",W34,") ")),"super.getSimulatorNode().runGenericMethod(",Q34,",argObject);",CHAR(10),Formatting!B$1,"};")</f>
        <v xml:space="preserve">    @Override
    @InternalData (internalID=1028,commandIDs={"0xAA","0x43"},argNames={"data"})
    public void SetSystemRegister(byte[] data) {
        ArrayList&lt;Object&gt; argObject = new ArrayList&lt;Object&gt;();
        argObject.add(data);
        super.getSimulatorNode().runGenericMethod(1028,argObject);
    };</v>
      </c>
      <c r="AA34" s="7" t="str">
        <f>CONCATENATE(Formatting!B$1,"case ",Q34,": {//Origin [",A34,"] Method [",TRIM(Y34),"]",CHAR(10),IF(F34="","",IF(F34=1,CONCATENATE(Formatting!B$1,Formatting!B$1,G34," ",H34,"=(",R34,") argObject.get(0);",CHAR(10)),IF(F34=2,CONCATENATE(Formatting!B$1,Formatting!B$1,G34," ",H34,"=(",R34,") argObject.get(0);",CHAR(10),Formatting!B$1,Formatting!B$1,I34," ",J34,"=(",S34,") argObject.get(1);",CHAR(10)),CONCATENATE(Formatting!B$1,Formatting!B$1,G34," ",H34,"=(",R34,") argObject.get(0);",CHAR(10),Formatting!B$1,Formatting!B$1,I34," ",J34,"=(",S34,") argObject.get(1);",CHAR(10),Formatting!B$1,Formatting!B$1,K34," ",L34,"=(",T34,") argObject.get(2);",CHAR(10))))),IF(C34="void",CONCATENATE(Formatting!B$1,Formatting!B$1,"break; }"),CONCATENATE(Formatting!B$1,Formatting!B$1,C34," result=",IF(C34="void","null",IF(OR(C34="byte",C34="int",C34="long"),"0",IF(C34="String",CONCATENATE(CHAR(34),"Placeholder",CHAR(34)),IF(C34="byte[]",CONCATENATE("new byte[",D34,"]"),IF(C34="float","0",IF(C34="double","0","ERROR")))))),";",CHAR(10),Formatting!B$1,Formatting!B$1,"globalResult=result;",CHAR(10),Formatting!B$1,Formatting!B$1,"break;}")))</f>
        <v xml:space="preserve">    case 1028: {//Origin [IFineADCS] Method [void SetSystemRegister(byte[] data);//1028//High level command to interact with FineADCS]
        byte[] data=(byte[]) argObject.get(0);
        break; }</v>
      </c>
      <c r="AB34" s="7" t="str">
        <f t="shared" si="3"/>
        <v>/**
&lt;pre&gt;
High level command to interact with FineADCS
Input parameters:byte[] data
Return parameters:void
Size of returned parameters: 0
UI8: Type
0 - Scheduler Register;
4 - HL Main Register;
5 - HL Scheduler Register;
UI32: Value
&lt;/pre&gt;
*/
void SetSystemRegister(byte[] data);//1028</v>
      </c>
    </row>
    <row r="35" spans="1:28" ht="180" x14ac:dyDescent="0.25">
      <c r="A35" s="2" t="s">
        <v>5</v>
      </c>
      <c r="B35" s="2" t="s">
        <v>6</v>
      </c>
      <c r="C35" s="2" t="s">
        <v>9</v>
      </c>
      <c r="E35" s="2" t="s">
        <v>160</v>
      </c>
      <c r="F35" s="2">
        <v>1</v>
      </c>
      <c r="G35" s="2" t="str">
        <f>'Data types'!A$5</f>
        <v>byte[]</v>
      </c>
      <c r="H35" s="2" t="s">
        <v>24</v>
      </c>
      <c r="J35" s="10"/>
      <c r="K35" s="10"/>
      <c r="L35" s="10"/>
      <c r="M35" s="10" t="s">
        <v>76</v>
      </c>
      <c r="N35" s="16" t="s">
        <v>161</v>
      </c>
      <c r="O35" s="10" t="s">
        <v>180</v>
      </c>
      <c r="P35" s="12" t="s">
        <v>162</v>
      </c>
      <c r="Q35" s="3">
        <f t="shared" si="4"/>
        <v>1029</v>
      </c>
      <c r="R35" s="3" t="str">
        <f>IF(G35="","",VLOOKUP(G35,'Data types'!A$1:B$20,2,FALSE))</f>
        <v>byte[]</v>
      </c>
      <c r="S35" s="3" t="str">
        <f>IF(I35="","",VLOOKUP(I35,'Data types'!A$1:B$20,2,FALSE))</f>
        <v/>
      </c>
      <c r="T35" s="3" t="str">
        <f>IF(K35="","",VLOOKUP(K35,'Data types'!A$1:B$20,2,FALSE))</f>
        <v/>
      </c>
      <c r="U35" s="3" t="str">
        <f t="shared" si="0"/>
        <v>data</v>
      </c>
      <c r="V35" s="3" t="str">
        <f t="shared" si="1"/>
        <v>byte[] data</v>
      </c>
      <c r="W35" s="3">
        <f>IF(C35="","",VLOOKUP(C35,'Data types'!$A$1:$B$20,2,FALSE))</f>
        <v>0</v>
      </c>
      <c r="X35" s="24" t="str">
        <f t="shared" si="2"/>
        <v>/**
&lt;pre&gt;
High level command to interact with FineADCS
Input parameters:byte[] data
Return parameters:void
Size of returned parameters: 0
UI8: Type
0 - Scheduler Register;
1 - Error Register
&lt;/pre&gt;
*/</v>
      </c>
      <c r="Y35" s="6" t="str">
        <f>CONCATENATE(Formatting!B$1,C35," ",E35,"(",V35,");//",Q35,"//",M35)</f>
        <v xml:space="preserve">    void ResetSystemRegister(byte[] data);//1029//High level command to interact with FineADCS</v>
      </c>
      <c r="Z35" s="7" t="str">
        <f>CONCATENATE(Formatting!B$1,"@Override",CHAR(10),Formatting!B$1,"@InternalData (internalID=",Q35,",commandIDs={",CHAR(34),O35,CHAR(34),",",CHAR(34),P35,CHAR(34),"},argNames={",IF(F35="",CONCATENATE(CHAR(34),CHAR(34)),IF(F35=1,CONCATENATE(CHAR(34),H35,CHAR(34)),IF(F35=2,CONCATENATE(CHAR(34),H35,CHAR(34),",",CHAR(34),J35,CHAR(34)),IF(F35=3,CONCATENATE(CHAR(34),H35,CHAR(34),",",CHAR(34),J35,CHAR(34),",",CHAR(34),L35,CHAR(34)),"other")))),"})",CHAR(10),Formatting!B$1,"public ",C35," ",E35,"(",V35,") {",CHAR(10),IF(F35="",CONCATENATE(Formatting!B$1,Formatting!B$1,"ArrayList&lt;Object&gt; argObject=null;",CHAR(10)),IF(F35=1,CONCATENATE(Formatting!B$1,Formatting!B$1,"ArrayList&lt;Object&gt; argObject = new ArrayList&lt;Object&gt;();",CHAR(10),Formatting!B$1,Formatting!B$1,"argObject.add(",H35,");",CHAR(10)),IF(F35=2,CONCATENATE(Formatting!B$1,Formatting!B$1,"ArrayList&lt;Object&gt; argObject = new ArrayList&lt;Object&gt;();",CHAR(10),Formatting!B$1,Formatting!B$1,"argObject.add(",H35,");",CHAR(10),Formatting!B$1,Formatting!B$1,"argObject.add(",J35,");",CHAR(10)),CONCATENATE(Formatting!B$1,Formatting!B$1,"ArrayList&lt;Object&gt; argObject = new ArrayList&lt;Object&gt;();",CHAR(10),Formatting!B$1,Formatting!B$1,"argObject.add(",H35,");",CHAR(10),Formatting!B$1,Formatting!B$1,"argObject.add(",J35,");",CHAR(10),Formatting!B$1,Formatting!B$1,"argObject.add(",L35,");",CHAR(10))))),IF(C35="void",CONCATENATE(Formatting!B$1,Formatting!B$1),CONCATENATE(Formatting!B$1,Formatting!B$1,"return (",W35,") ")),"super.getSimulatorNode().runGenericMethod(",Q35,",argObject);",CHAR(10),Formatting!B$1,"};")</f>
        <v xml:space="preserve">    @Override
    @InternalData (internalID=1029,commandIDs={"0xAA","0x44"},argNames={"data"})
    public void ResetSystemRegister(byte[] data) {
        ArrayList&lt;Object&gt; argObject = new ArrayList&lt;Object&gt;();
        argObject.add(data);
        super.getSimulatorNode().runGenericMethod(1029,argObject);
    };</v>
      </c>
      <c r="AA35" s="7" t="str">
        <f>CONCATENATE(Formatting!B$1,"case ",Q35,": {//Origin [",A35,"] Method [",TRIM(Y35),"]",CHAR(10),IF(F35="","",IF(F35=1,CONCATENATE(Formatting!B$1,Formatting!B$1,G35," ",H35,"=(",R35,") argObject.get(0);",CHAR(10)),IF(F35=2,CONCATENATE(Formatting!B$1,Formatting!B$1,G35," ",H35,"=(",R35,") argObject.get(0);",CHAR(10),Formatting!B$1,Formatting!B$1,I35," ",J35,"=(",S35,") argObject.get(1);",CHAR(10)),CONCATENATE(Formatting!B$1,Formatting!B$1,G35," ",H35,"=(",R35,") argObject.get(0);",CHAR(10),Formatting!B$1,Formatting!B$1,I35," ",J35,"=(",S35,") argObject.get(1);",CHAR(10),Formatting!B$1,Formatting!B$1,K35," ",L35,"=(",T35,") argObject.get(2);",CHAR(10))))),IF(C35="void",CONCATENATE(Formatting!B$1,Formatting!B$1,"break; }"),CONCATENATE(Formatting!B$1,Formatting!B$1,C35," result=",IF(C35="void","null",IF(OR(C35="byte",C35="int",C35="long"),"0",IF(C35="String",CONCATENATE(CHAR(34),"Placeholder",CHAR(34)),IF(C35="byte[]",CONCATENATE("new byte[",D35,"]"),IF(C35="float","0",IF(C35="double","0","ERROR")))))),";",CHAR(10),Formatting!B$1,Formatting!B$1,"globalResult=result;",CHAR(10),Formatting!B$1,Formatting!B$1,"break;}")))</f>
        <v xml:space="preserve">    case 1029: {//Origin [IFineADCS] Method [void ResetSystemRegister(byte[] data);//1029//High level command to interact with FineADCS]
        byte[] data=(byte[]) argObject.get(0);
        break; }</v>
      </c>
      <c r="AB35" s="7" t="str">
        <f t="shared" si="3"/>
        <v>/**
&lt;pre&gt;
High level command to interact with FineADCS
Input parameters:byte[] data
Return parameters:void
Size of returned parameters: 0
UI8: Type
0 - Scheduler Register;
1 - Error Register
&lt;/pre&gt;
*/
void ResetSystemRegister(byte[] data);//1029</v>
      </c>
    </row>
    <row r="36" spans="1:28" ht="405" x14ac:dyDescent="0.25">
      <c r="A36" s="2" t="s">
        <v>5</v>
      </c>
      <c r="B36" s="2" t="s">
        <v>6</v>
      </c>
      <c r="C36" s="2" t="s">
        <v>9</v>
      </c>
      <c r="E36" s="2" t="s">
        <v>163</v>
      </c>
      <c r="F36" s="2">
        <v>2</v>
      </c>
      <c r="G36" s="2" t="str">
        <f>'Data types'!A$4</f>
        <v>byte</v>
      </c>
      <c r="H36" s="2" t="s">
        <v>164</v>
      </c>
      <c r="I36" s="2" t="str">
        <f>'Data types'!A$6</f>
        <v>long</v>
      </c>
      <c r="J36" s="10" t="s">
        <v>165</v>
      </c>
      <c r="K36" s="10"/>
      <c r="L36" s="10"/>
      <c r="M36" s="10" t="s">
        <v>76</v>
      </c>
      <c r="N36" s="16" t="s">
        <v>166</v>
      </c>
      <c r="O36" s="10" t="s">
        <v>180</v>
      </c>
      <c r="P36" s="12" t="s">
        <v>167</v>
      </c>
      <c r="Q36" s="3">
        <f t="shared" si="4"/>
        <v>1030</v>
      </c>
      <c r="R36" s="3" t="str">
        <f>IF(G36="","",VLOOKUP(G36,'Data types'!A$1:B$20,2,FALSE))</f>
        <v>Byte</v>
      </c>
      <c r="S36" s="3" t="str">
        <f>IF(I36="","",VLOOKUP(I36,'Data types'!A$1:B$20,2,FALSE))</f>
        <v>Long</v>
      </c>
      <c r="T36" s="3" t="str">
        <f>IF(K36="","",VLOOKUP(K36,'Data types'!A$1:B$20,2,FALSE))</f>
        <v/>
      </c>
      <c r="U36" s="3" t="str">
        <f t="shared" si="0"/>
        <v>memberID,interval</v>
      </c>
      <c r="V36" s="3" t="str">
        <f t="shared" si="1"/>
        <v>byte memberID,long interval</v>
      </c>
      <c r="W36" s="3">
        <f>IF(C36="","",VLOOKUP(C36,'Data types'!$A$1:$B$20,2,FALSE))</f>
        <v>0</v>
      </c>
      <c r="X36" s="24" t="str">
        <f t="shared" si="2"/>
        <v>/**
&lt;pre&gt;
High level command to interact with FineADCS
Input parameters:byte memberID,long interval
Return parameters:void
Size of returned parameters: 0
UI8: Member ID
0 - Gyro 1
1 - Gyro 2
2 - Magmeter
3 - Accelerometer
4 - ST200
5 - Sunsensor
6 - Temperature Sensor
7 - Power Sensor
8 - RWs
9 - MTQ-Relax Time
10 - Orbit
11 - ACS
12 - Control
13 - HL-Mode / Target Capture
1
UI64: Update Interval
&lt;/pre&gt;
*/</v>
      </c>
      <c r="Y36" s="6" t="str">
        <f>CONCATENATE(Formatting!B$1,C36," ",E36,"(",V36,");//",Q36,"//",M36)</f>
        <v xml:space="preserve">    void SetMemberUpdateInterval(byte memberID,long interval);//1030//High level command to interact with FineADCS</v>
      </c>
      <c r="Z36" s="7" t="str">
        <f>CONCATENATE(Formatting!B$1,"@Override",CHAR(10),Formatting!B$1,"@InternalData (internalID=",Q36,",commandIDs={",CHAR(34),O36,CHAR(34),",",CHAR(34),P36,CHAR(34),"},argNames={",IF(F36="",CONCATENATE(CHAR(34),CHAR(34)),IF(F36=1,CONCATENATE(CHAR(34),H36,CHAR(34)),IF(F36=2,CONCATENATE(CHAR(34),H36,CHAR(34),",",CHAR(34),J36,CHAR(34)),IF(F36=3,CONCATENATE(CHAR(34),H36,CHAR(34),",",CHAR(34),J36,CHAR(34),",",CHAR(34),L36,CHAR(34)),"other")))),"})",CHAR(10),Formatting!B$1,"public ",C36," ",E36,"(",V36,") {",CHAR(10),IF(F36="",CONCATENATE(Formatting!B$1,Formatting!B$1,"ArrayList&lt;Object&gt; argObject=null;",CHAR(10)),IF(F36=1,CONCATENATE(Formatting!B$1,Formatting!B$1,"ArrayList&lt;Object&gt; argObject = new ArrayList&lt;Object&gt;();",CHAR(10),Formatting!B$1,Formatting!B$1,"argObject.add(",H36,");",CHAR(10)),IF(F36=2,CONCATENATE(Formatting!B$1,Formatting!B$1,"ArrayList&lt;Object&gt; argObject = new ArrayList&lt;Object&gt;();",CHAR(10),Formatting!B$1,Formatting!B$1,"argObject.add(",H36,");",CHAR(10),Formatting!B$1,Formatting!B$1,"argObject.add(",J36,");",CHAR(10)),CONCATENATE(Formatting!B$1,Formatting!B$1,"ArrayList&lt;Object&gt; argObject = new ArrayList&lt;Object&gt;();",CHAR(10),Formatting!B$1,Formatting!B$1,"argObject.add(",H36,");",CHAR(10),Formatting!B$1,Formatting!B$1,"argObject.add(",J36,");",CHAR(10),Formatting!B$1,Formatting!B$1,"argObject.add(",L36,");",CHAR(10))))),IF(C36="void",CONCATENATE(Formatting!B$1,Formatting!B$1),CONCATENATE(Formatting!B$1,Formatting!B$1,"return (",W36,") ")),"super.getSimulatorNode().runGenericMethod(",Q36,",argObject);",CHAR(10),Formatting!B$1,"};")</f>
        <v xml:space="preserve">    @Override
    @InternalData (internalID=1030,commandIDs={"0xAA","0x45"},argNames={"memberID","interval"})
    public void SetMemberUpdateInterval(byte memberID,long interval) {
        ArrayList&lt;Object&gt; argObject = new ArrayList&lt;Object&gt;();
        argObject.add(memberID);
        argObject.add(interval);
        super.getSimulatorNode().runGenericMethod(1030,argObject);
    };</v>
      </c>
      <c r="AA36" s="7" t="str">
        <f>CONCATENATE(Formatting!B$1,"case ",Q36,": {//Origin [",A36,"] Method [",TRIM(Y36),"]",CHAR(10),IF(F36="","",IF(F36=1,CONCATENATE(Formatting!B$1,Formatting!B$1,G36," ",H36,"=(",R36,") argObject.get(0);",CHAR(10)),IF(F36=2,CONCATENATE(Formatting!B$1,Formatting!B$1,G36," ",H36,"=(",R36,") argObject.get(0);",CHAR(10),Formatting!B$1,Formatting!B$1,I36," ",J36,"=(",S36,") argObject.get(1);",CHAR(10)),CONCATENATE(Formatting!B$1,Formatting!B$1,G36," ",H36,"=(",R36,") argObject.get(0);",CHAR(10),Formatting!B$1,Formatting!B$1,I36," ",J36,"=(",S36,") argObject.get(1);",CHAR(10),Formatting!B$1,Formatting!B$1,K36," ",L36,"=(",T36,") argObject.get(2);",CHAR(10))))),IF(C36="void",CONCATENATE(Formatting!B$1,Formatting!B$1,"break; }"),CONCATENATE(Formatting!B$1,Formatting!B$1,C36," result=",IF(C36="void","null",IF(OR(C36="byte",C36="int",C36="long"),"0",IF(C36="String",CONCATENATE(CHAR(34),"Placeholder",CHAR(34)),IF(C36="byte[]",CONCATENATE("new byte[",D36,"]"),IF(C36="float","0",IF(C36="double","0","ERROR")))))),";",CHAR(10),Formatting!B$1,Formatting!B$1,"globalResult=result;",CHAR(10),Formatting!B$1,Formatting!B$1,"break;}")))</f>
        <v xml:space="preserve">    case 1030: {//Origin [IFineADCS] Method [void SetMemberUpdateInterval(byte memberID,long interval);//1030//High level command to interact with FineADCS]
        byte memberID=(Byte) argObject.get(0);
        long interval=(Long) argObject.get(1);
        break; }</v>
      </c>
      <c r="AB36" s="7" t="str">
        <f t="shared" si="3"/>
        <v>/**
&lt;pre&gt;
High level command to interact with FineADCS
Input parameters:byte memberID,long interval
Return parameters:void
Size of returned parameters: 0
UI8: Member ID
0 - Gyro 1
1 - Gyro 2
2 - Magmeter
3 - Accelerometer
4 - ST200
5 - Sunsensor
6 - Temperature Sensor
7 - Power Sensor
8 - RWs
9 - MTQ-Relax Time
10 - Orbit
11 - ACS
12 - Control
13 - HL-Mode / Target Capture
1
UI64: Update Interval
&lt;/pre&gt;
*/
void SetMemberUpdateInterval(byte memberID,long interval);//1030</v>
      </c>
    </row>
    <row r="37" spans="1:28" ht="405" x14ac:dyDescent="0.25">
      <c r="A37" s="2" t="s">
        <v>5</v>
      </c>
      <c r="B37" s="2" t="s">
        <v>6</v>
      </c>
      <c r="C37" s="2" t="str">
        <f>'Data types'!A$5</f>
        <v>byte[]</v>
      </c>
      <c r="D37" s="2">
        <v>8</v>
      </c>
      <c r="E37" s="2" t="s">
        <v>168</v>
      </c>
      <c r="F37" s="2">
        <v>1</v>
      </c>
      <c r="G37" s="2" t="str">
        <f>'Data types'!A$4</f>
        <v>byte</v>
      </c>
      <c r="H37" s="2" t="s">
        <v>164</v>
      </c>
      <c r="J37" s="10"/>
      <c r="K37" s="10"/>
      <c r="L37" s="10"/>
      <c r="M37" s="10" t="s">
        <v>76</v>
      </c>
      <c r="N37" s="16" t="s">
        <v>169</v>
      </c>
      <c r="O37" s="10" t="s">
        <v>180</v>
      </c>
      <c r="P37" s="12" t="s">
        <v>170</v>
      </c>
      <c r="Q37" s="3">
        <f t="shared" si="4"/>
        <v>1031</v>
      </c>
      <c r="R37" s="3" t="str">
        <f>IF(G37="","",VLOOKUP(G37,'Data types'!A$1:B$20,2,FALSE))</f>
        <v>Byte</v>
      </c>
      <c r="S37" s="3" t="str">
        <f>IF(I37="","",VLOOKUP(I37,'Data types'!A$1:B$20,2,FALSE))</f>
        <v/>
      </c>
      <c r="T37" s="3" t="str">
        <f>IF(K37="","",VLOOKUP(K37,'Data types'!A$1:B$20,2,FALSE))</f>
        <v/>
      </c>
      <c r="U37" s="3" t="str">
        <f t="shared" si="0"/>
        <v>memberID</v>
      </c>
      <c r="V37" s="3" t="str">
        <f t="shared" si="1"/>
        <v>byte memberID</v>
      </c>
      <c r="W37" s="3" t="str">
        <f>IF(C37="","",VLOOKUP(C37,'Data types'!$A$1:$B$20,2,FALSE))</f>
        <v>byte[]</v>
      </c>
      <c r="X37" s="24" t="str">
        <f t="shared" si="2"/>
        <v>/**
&lt;pre&gt;
High level command to interact with FineADCS
Input parameters:byte memberID
Return parameters:byte[]
Size of returned parameters: 8
UI8: Member ID
0 - Gyro 1
1 - Gyro 2
2 - Magmeter
3 - Accelerometer
4 - ST200
5 - Sunsensor
6 - Temperature Sensor
7 - Power Sensor
8 - RWs
9 - MTQ-Relax Time
10 - Orbit
11 - ACS
12 - Control
13 - HL-Mode / Target Capture
1
Data:
UI64: Update Interval
&lt;/pre&gt;
*/</v>
      </c>
      <c r="Y37" s="6" t="str">
        <f>CONCATENATE(Formatting!B$1,C37," ",E37,"(",V37,");//",Q37,"//",M37)</f>
        <v xml:space="preserve">    byte[] GetMemberUpdateInterval(byte memberID);//1031//High level command to interact with FineADCS</v>
      </c>
      <c r="Z37" s="7" t="str">
        <f>CONCATENATE(Formatting!B$1,"@Override",CHAR(10),Formatting!B$1,"@InternalData (internalID=",Q37,",commandIDs={",CHAR(34),O37,CHAR(34),",",CHAR(34),P37,CHAR(34),"},argNames={",IF(F37="",CONCATENATE(CHAR(34),CHAR(34)),IF(F37=1,CONCATENATE(CHAR(34),H37,CHAR(34)),IF(F37=2,CONCATENATE(CHAR(34),H37,CHAR(34),",",CHAR(34),J37,CHAR(34)),IF(F37=3,CONCATENATE(CHAR(34),H37,CHAR(34),",",CHAR(34),J37,CHAR(34),",",CHAR(34),L37,CHAR(34)),"other")))),"})",CHAR(10),Formatting!B$1,"public ",C37," ",E37,"(",V37,") {",CHAR(10),IF(F37="",CONCATENATE(Formatting!B$1,Formatting!B$1,"ArrayList&lt;Object&gt; argObject=null;",CHAR(10)),IF(F37=1,CONCATENATE(Formatting!B$1,Formatting!B$1,"ArrayList&lt;Object&gt; argObject = new ArrayList&lt;Object&gt;();",CHAR(10),Formatting!B$1,Formatting!B$1,"argObject.add(",H37,");",CHAR(10)),IF(F37=2,CONCATENATE(Formatting!B$1,Formatting!B$1,"ArrayList&lt;Object&gt; argObject = new ArrayList&lt;Object&gt;();",CHAR(10),Formatting!B$1,Formatting!B$1,"argObject.add(",H37,");",CHAR(10),Formatting!B$1,Formatting!B$1,"argObject.add(",J37,");",CHAR(10)),CONCATENATE(Formatting!B$1,Formatting!B$1,"ArrayList&lt;Object&gt; argObject = new ArrayList&lt;Object&gt;();",CHAR(10),Formatting!B$1,Formatting!B$1,"argObject.add(",H37,");",CHAR(10),Formatting!B$1,Formatting!B$1,"argObject.add(",J37,");",CHAR(10),Formatting!B$1,Formatting!B$1,"argObject.add(",L37,");",CHAR(10))))),IF(C37="void",CONCATENATE(Formatting!B$1,Formatting!B$1),CONCATENATE(Formatting!B$1,Formatting!B$1,"return (",W37,") ")),"super.getSimulatorNode().runGenericMethod(",Q37,",argObject);",CHAR(10),Formatting!B$1,"};")</f>
        <v xml:space="preserve">    @Override
    @InternalData (internalID=1031,commandIDs={"0xAA","0x46"},argNames={"memberID"})
    public byte[] GetMemberUpdateInterval(byte memberID) {
        ArrayList&lt;Object&gt; argObject = new ArrayList&lt;Object&gt;();
        argObject.add(memberID);
        return (byte[]) super.getSimulatorNode().runGenericMethod(1031,argObject);
    };</v>
      </c>
      <c r="AA37" s="7" t="str">
        <f>CONCATENATE(Formatting!B$1,"case ",Q37,": {//Origin [",A37,"] Method [",TRIM(Y37),"]",CHAR(10),IF(F37="","",IF(F37=1,CONCATENATE(Formatting!B$1,Formatting!B$1,G37," ",H37,"=(",R37,") argObject.get(0);",CHAR(10)),IF(F37=2,CONCATENATE(Formatting!B$1,Formatting!B$1,G37," ",H37,"=(",R37,") argObject.get(0);",CHAR(10),Formatting!B$1,Formatting!B$1,I37," ",J37,"=(",S37,") argObject.get(1);",CHAR(10)),CONCATENATE(Formatting!B$1,Formatting!B$1,G37," ",H37,"=(",R37,") argObject.get(0);",CHAR(10),Formatting!B$1,Formatting!B$1,I37," ",J37,"=(",S37,") argObject.get(1);",CHAR(10),Formatting!B$1,Formatting!B$1,K37," ",L37,"=(",T37,") argObject.get(2);",CHAR(10))))),IF(C37="void",CONCATENATE(Formatting!B$1,Formatting!B$1,"break; }"),CONCATENATE(Formatting!B$1,Formatting!B$1,C37," result=",IF(C37="void","null",IF(OR(C37="byte",C37="int",C37="long"),"0",IF(C37="String",CONCATENATE(CHAR(34),"Placeholder",CHAR(34)),IF(C37="byte[]",CONCATENATE("new byte[",D37,"]"),IF(C37="float","0",IF(C37="double","0","ERROR")))))),";",CHAR(10),Formatting!B$1,Formatting!B$1,"globalResult=result;",CHAR(10),Formatting!B$1,Formatting!B$1,"break;}")))</f>
        <v xml:space="preserve">    case 1031: {//Origin [IFineADCS] Method [byte[] GetMemberUpdateInterval(byte memberID);//1031//High level command to interact with FineADCS]
        byte memberID=(Byte) argObject.get(0);
        byte[] result=new byte[8];
        globalResult=result;
        break;}</v>
      </c>
      <c r="AB37" s="7" t="str">
        <f t="shared" si="3"/>
        <v>/**
&lt;pre&gt;
High level command to interact with FineADCS
Input parameters:byte memberID
Return parameters:byte[]
Size of returned parameters: 8
UI8: Member ID
0 - Gyro 1
1 - Gyro 2
2 - Magmeter
3 - Accelerometer
4 - ST200
5 - Sunsensor
6 - Temperature Sensor
7 - Power Sensor
8 - RWs
9 - MTQ-Relax Time
10 - Orbit
11 - ACS
12 - Control
13 - HL-Mode / Target Capture
1
Data:
UI64: Update Interval
&lt;/pre&gt;
*/
byte[] GetMemberUpdateInterval(byte memberID);//1031</v>
      </c>
    </row>
    <row r="38" spans="1:28" ht="409.5" x14ac:dyDescent="0.25">
      <c r="A38" s="2" t="s">
        <v>5</v>
      </c>
      <c r="B38" s="2" t="s">
        <v>6</v>
      </c>
      <c r="C38" s="2" t="str">
        <f>'Data types'!A$1</f>
        <v>void</v>
      </c>
      <c r="E38" s="2" t="s">
        <v>171</v>
      </c>
      <c r="F38" s="2">
        <v>1</v>
      </c>
      <c r="G38" s="2" t="str">
        <f>'Data types'!A$5</f>
        <v>byte[]</v>
      </c>
      <c r="H38" s="2" t="s">
        <v>172</v>
      </c>
      <c r="J38" s="10"/>
      <c r="K38" s="10"/>
      <c r="L38" s="10"/>
      <c r="M38" s="10" t="s">
        <v>76</v>
      </c>
      <c r="N38" s="16" t="s">
        <v>173</v>
      </c>
      <c r="O38" s="10" t="s">
        <v>180</v>
      </c>
      <c r="P38" s="12" t="s">
        <v>175</v>
      </c>
      <c r="Q38" s="3">
        <f t="shared" si="4"/>
        <v>1032</v>
      </c>
      <c r="R38" s="3" t="str">
        <f>IF(G38="","",VLOOKUP(G38,'Data types'!A$1:B$20,2,FALSE))</f>
        <v>byte[]</v>
      </c>
      <c r="S38" s="3" t="str">
        <f>IF(I38="","",VLOOKUP(I38,'Data types'!A$1:B$20,2,FALSE))</f>
        <v/>
      </c>
      <c r="T38" s="3" t="str">
        <f>IF(K38="","",VLOOKUP(K38,'Data types'!A$1:B$20,2,FALSE))</f>
        <v/>
      </c>
      <c r="U38" s="3" t="str">
        <f t="shared" si="0"/>
        <v>HILStatusRegister</v>
      </c>
      <c r="V38" s="3" t="str">
        <f t="shared" si="1"/>
        <v>byte[] HILStatusRegister</v>
      </c>
      <c r="W38" s="3">
        <f>IF(C38="","",VLOOKUP(C38,'Data types'!$A$1:$B$20,2,FALSE))</f>
        <v>0</v>
      </c>
      <c r="X38" s="24" t="str">
        <f t="shared" si="2"/>
        <v>/**
&lt;pre&gt;
High level command to interact with FineADCS
Input parameters:byte[] HILStatusRegister
Return parameters:void
Size of returned parameters: 0
Bit
No
Description Comments
Status:
Bit = 1 : Enable
Bit = 0 : Disable
Valid:
Bit = 1 : Yes
Bit = 0 : No
4 BIT_MASK_COMPASS HIL Mode Status of Magnetometer
5 BIT_MASK_ACC HIL Mode Status of Accelerometer
6 BIT_MASK_GYRO1 HIL Mode Status of Gyro 1
7 BIT_MASK_GYRO2 HIL Mode Status of Gyro 2
8 BIT_MASK_SS_1 HIL Mode Status of Sun Sensor 1
9 BIT_MASK_SS_2 HIL Mode Status of Sun Sensor 2
10 BIT_MASK_SS_3 HIL Mode Status of Sun Sensor 3
11 BIT_MASK_SS_4 HIL Mode Status of Sun Sensor 4
12 BIT_MASK_SS_5 HIL Mode Status of Sun Sensor 5
13 BIT_MASK_SS_6 HIL Mode Status of Sun Sensor 6
14 BIT_MASK_MTQ_X HIL Mode Status of MTQ X
15 BIT_MASK_MTQ_Y HIL Mode Status of MTQ Y
16 BIT_MASK_MTQ_Z HIL Mode Status of MTQ Z
17 BIT_MASK_RW_X HIL Mode Status of RW X
18 BIT_MASK_RW_Y HIL Mode Status of RW Y
19 BIT_MASK_RW_Z HIL Mode Status of RW Z
20 BIT_MASK_ST HIL Mode Status of Startracker
&lt;/pre&gt;
*/</v>
      </c>
      <c r="Y38" s="6" t="str">
        <f>CONCATENATE(Formatting!B$1,C38," ",E38,"(",V38,");//",Q38,"//",M38)</f>
        <v xml:space="preserve">    void SetHILStatus(byte[] HILStatusRegister);//1032//High level command to interact with FineADCS</v>
      </c>
      <c r="Z38" s="7" t="str">
        <f>CONCATENATE(Formatting!B$1,"@Override",CHAR(10),Formatting!B$1,"@InternalData (internalID=",Q38,",commandIDs={",CHAR(34),O38,CHAR(34),",",CHAR(34),P38,CHAR(34),"},argNames={",IF(F38="",CONCATENATE(CHAR(34),CHAR(34)),IF(F38=1,CONCATENATE(CHAR(34),H38,CHAR(34)),IF(F38=2,CONCATENATE(CHAR(34),H38,CHAR(34),",",CHAR(34),J38,CHAR(34)),IF(F38=3,CONCATENATE(CHAR(34),H38,CHAR(34),",",CHAR(34),J38,CHAR(34),",",CHAR(34),L38,CHAR(34)),"other")))),"})",CHAR(10),Formatting!B$1,"public ",C38," ",E38,"(",V38,") {",CHAR(10),IF(F38="",CONCATENATE(Formatting!B$1,Formatting!B$1,"ArrayList&lt;Object&gt; argObject=null;",CHAR(10)),IF(F38=1,CONCATENATE(Formatting!B$1,Formatting!B$1,"ArrayList&lt;Object&gt; argObject = new ArrayList&lt;Object&gt;();",CHAR(10),Formatting!B$1,Formatting!B$1,"argObject.add(",H38,");",CHAR(10)),IF(F38=2,CONCATENATE(Formatting!B$1,Formatting!B$1,"ArrayList&lt;Object&gt; argObject = new ArrayList&lt;Object&gt;();",CHAR(10),Formatting!B$1,Formatting!B$1,"argObject.add(",H38,");",CHAR(10),Formatting!B$1,Formatting!B$1,"argObject.add(",J38,");",CHAR(10)),CONCATENATE(Formatting!B$1,Formatting!B$1,"ArrayList&lt;Object&gt; argObject = new ArrayList&lt;Object&gt;();",CHAR(10),Formatting!B$1,Formatting!B$1,"argObject.add(",H38,");",CHAR(10),Formatting!B$1,Formatting!B$1,"argObject.add(",J38,");",CHAR(10),Formatting!B$1,Formatting!B$1,"argObject.add(",L38,");",CHAR(10))))),IF(C38="void",CONCATENATE(Formatting!B$1,Formatting!B$1),CONCATENATE(Formatting!B$1,Formatting!B$1,"return (",W38,") ")),"super.getSimulatorNode().runGenericMethod(",Q38,",argObject);",CHAR(10),Formatting!B$1,"};")</f>
        <v xml:space="preserve">    @Override
    @InternalData (internalID=1032,commandIDs={"0xAA","0x50"},argNames={"HILStatusRegister"})
    public void SetHILStatus(byte[] HILStatusRegister) {
        ArrayList&lt;Object&gt; argObject = new ArrayList&lt;Object&gt;();
        argObject.add(HILStatusRegister);
        super.getSimulatorNode().runGenericMethod(1032,argObject);
    };</v>
      </c>
      <c r="AA38" s="7" t="str">
        <f>CONCATENATE(Formatting!B$1,"case ",Q38,": {//Origin [",A38,"] Method [",TRIM(Y38),"]",CHAR(10),IF(F38="","",IF(F38=1,CONCATENATE(Formatting!B$1,Formatting!B$1,G38," ",H38,"=(",R38,") argObject.get(0);",CHAR(10)),IF(F38=2,CONCATENATE(Formatting!B$1,Formatting!B$1,G38," ",H38,"=(",R38,") argObject.get(0);",CHAR(10),Formatting!B$1,Formatting!B$1,I38," ",J38,"=(",S38,") argObject.get(1);",CHAR(10)),CONCATENATE(Formatting!B$1,Formatting!B$1,G38," ",H38,"=(",R38,") argObject.get(0);",CHAR(10),Formatting!B$1,Formatting!B$1,I38," ",J38,"=(",S38,") argObject.get(1);",CHAR(10),Formatting!B$1,Formatting!B$1,K38," ",L38,"=(",T38,") argObject.get(2);",CHAR(10))))),IF(C38="void",CONCATENATE(Formatting!B$1,Formatting!B$1,"break; }"),CONCATENATE(Formatting!B$1,Formatting!B$1,C38," result=",IF(C38="void","null",IF(OR(C38="byte",C38="int",C38="long"),"0",IF(C38="String",CONCATENATE(CHAR(34),"Placeholder",CHAR(34)),IF(C38="byte[]",CONCATENATE("new byte[",D38,"]"),IF(C38="float","0",IF(C38="double","0","ERROR")))))),";",CHAR(10),Formatting!B$1,Formatting!B$1,"globalResult=result;",CHAR(10),Formatting!B$1,Formatting!B$1,"break;}")))</f>
        <v xml:space="preserve">    case 1032: {//Origin [IFineADCS] Method [void SetHILStatus(byte[] HILStatusRegister);//1032//High level command to interact with FineADCS]
        byte[] HILStatusRegister=(byte[]) argObject.get(0);
        break; }</v>
      </c>
      <c r="AB38" s="7" t="str">
        <f t="shared" si="3"/>
        <v>/**
&lt;pre&gt;
High level command to interact with FineADCS
Input parameters:byte[] HILStatusRegister
Return parameters:void
Size of returned parameters: 0
Bit
No
Description Comments
Status:
Bit = 1 : Enable
Bit = 0 : Disable
Valid:
Bit = 1 : Yes
Bit = 0 : No
4 BIT_MASK_COMPASS HIL Mode Status of Magnetometer
5 BIT_MASK_ACC HIL Mode Status of Accelerometer
6 BIT_MASK_GYRO1 HIL Mode Status of Gyro 1
7 BIT_MASK_GYRO2 HIL Mode Status of Gyro 2
8 BIT_MASK_SS_1 HIL Mode Status of Sun Sensor 1
9 BIT_MASK_SS_2 HIL Mode Status of Sun Sensor 2
10 BIT_MASK_SS_3 HIL Mode Status of Sun Sensor 3
11 BIT_MASK_SS_4 HIL Mode Status of Sun Sensor 4
12 BIT_MASK_SS_5 HIL Mode Status of Sun Sensor 5
13 BIT_MASK_SS_6 HIL Mode Status of Sun Sensor 6
14 BIT_MASK_MTQ_X HIL Mode Status of MTQ X
15 BIT_MASK_MTQ_Y HIL Mode Status of MTQ Y
16 BIT_MASK_MTQ_Z HIL Mode Status of MTQ Z
17 BIT_MASK_RW_X HIL Mode Status of RW X
18 BIT_MASK_RW_Y HIL Mode Status of RW Y
19 BIT_MASK_RW_Z HIL Mode Status of RW Z
20 BIT_MASK_ST HIL Mode Status of Startracker
&lt;/pre&gt;
*/
void SetHILStatus(byte[] HILStatusRegister);//1032</v>
      </c>
    </row>
    <row r="39" spans="1:28" ht="409.5" x14ac:dyDescent="0.25">
      <c r="A39" s="2" t="s">
        <v>5</v>
      </c>
      <c r="B39" s="2" t="s">
        <v>6</v>
      </c>
      <c r="C39" s="2" t="str">
        <f>'Data types'!A$5</f>
        <v>byte[]</v>
      </c>
      <c r="D39" s="2">
        <v>4</v>
      </c>
      <c r="E39" s="2" t="s">
        <v>174</v>
      </c>
      <c r="J39" s="10"/>
      <c r="K39" s="10"/>
      <c r="L39" s="10"/>
      <c r="M39" s="10" t="s">
        <v>76</v>
      </c>
      <c r="N39" s="16" t="s">
        <v>173</v>
      </c>
      <c r="O39" s="10" t="s">
        <v>180</v>
      </c>
      <c r="P39" s="12" t="s">
        <v>176</v>
      </c>
      <c r="Q39" s="3">
        <f t="shared" si="4"/>
        <v>1033</v>
      </c>
      <c r="R39" s="3" t="str">
        <f>IF(G39="","",VLOOKUP(G39,'Data types'!A$1:B$20,2,FALSE))</f>
        <v/>
      </c>
      <c r="S39" s="3" t="str">
        <f>IF(I39="","",VLOOKUP(I39,'Data types'!A$1:B$20,2,FALSE))</f>
        <v/>
      </c>
      <c r="T39" s="3" t="str">
        <f>IF(K39="","",VLOOKUP(K39,'Data types'!A$1:B$20,2,FALSE))</f>
        <v/>
      </c>
      <c r="U39" s="3" t="str">
        <f t="shared" si="0"/>
        <v/>
      </c>
      <c r="V39" s="3" t="str">
        <f t="shared" si="1"/>
        <v/>
      </c>
      <c r="W39" s="3" t="str">
        <f>IF(C39="","",VLOOKUP(C39,'Data types'!$A$1:$B$20,2,FALSE))</f>
        <v>byte[]</v>
      </c>
      <c r="X39" s="24" t="str">
        <f t="shared" si="2"/>
        <v>/**
&lt;pre&gt;
High level command to interact with FineADCS
Input parameters:
Return parameters:byte[]
Size of returned parameters: 4
Bit
No
Description Comments
Status:
Bit = 1 : Enable
Bit = 0 : Disable
Valid:
Bit = 1 : Yes
Bit = 0 : No
4 BIT_MASK_COMPASS HIL Mode Status of Magnetometer
5 BIT_MASK_ACC HIL Mode Status of Accelerometer
6 BIT_MASK_GYRO1 HIL Mode Status of Gyro 1
7 BIT_MASK_GYRO2 HIL Mode Status of Gyro 2
8 BIT_MASK_SS_1 HIL Mode Status of Sun Sensor 1
9 BIT_MASK_SS_2 HIL Mode Status of Sun Sensor 2
10 BIT_MASK_SS_3 HIL Mode Status of Sun Sensor 3
11 BIT_MASK_SS_4 HIL Mode Status of Sun Sensor 4
12 BIT_MASK_SS_5 HIL Mode Status of Sun Sensor 5
13 BIT_MASK_SS_6 HIL Mode Status of Sun Sensor 6
14 BIT_MASK_MTQ_X HIL Mode Status of MTQ X
15 BIT_MASK_MTQ_Y HIL Mode Status of MTQ Y
16 BIT_MASK_MTQ_Z HIL Mode Status of MTQ Z
17 BIT_MASK_RW_X HIL Mode Status of RW X
18 BIT_MASK_RW_Y HIL Mode Status of RW Y
19 BIT_MASK_RW_Z HIL Mode Status of RW Z
20 BIT_MASK_ST HIL Mode Status of Startracker
&lt;/pre&gt;
*/</v>
      </c>
      <c r="Y39" s="6" t="str">
        <f>CONCATENATE(Formatting!B$1,C39," ",E39,"(",V39,");//",Q39,"//",M39)</f>
        <v xml:space="preserve">    byte[] GetHILStatus();//1033//High level command to interact with FineADCS</v>
      </c>
      <c r="Z39" s="7" t="str">
        <f>CONCATENATE(Formatting!B$1,"@Override",CHAR(10),Formatting!B$1,"@InternalData (internalID=",Q39,",commandIDs={",CHAR(34),O39,CHAR(34),",",CHAR(34),P39,CHAR(34),"},argNames={",IF(F39="",CONCATENATE(CHAR(34),CHAR(34)),IF(F39=1,CONCATENATE(CHAR(34),H39,CHAR(34)),IF(F39=2,CONCATENATE(CHAR(34),H39,CHAR(34),",",CHAR(34),J39,CHAR(34)),IF(F39=3,CONCATENATE(CHAR(34),H39,CHAR(34),",",CHAR(34),J39,CHAR(34),",",CHAR(34),L39,CHAR(34)),"other")))),"})",CHAR(10),Formatting!B$1,"public ",C39," ",E39,"(",V39,") {",CHAR(10),IF(F39="",CONCATENATE(Formatting!B$1,Formatting!B$1,"ArrayList&lt;Object&gt; argObject=null;",CHAR(10)),IF(F39=1,CONCATENATE(Formatting!B$1,Formatting!B$1,"ArrayList&lt;Object&gt; argObject = new ArrayList&lt;Object&gt;();",CHAR(10),Formatting!B$1,Formatting!B$1,"argObject.add(",H39,");",CHAR(10)),IF(F39=2,CONCATENATE(Formatting!B$1,Formatting!B$1,"ArrayList&lt;Object&gt; argObject = new ArrayList&lt;Object&gt;();",CHAR(10),Formatting!B$1,Formatting!B$1,"argObject.add(",H39,");",CHAR(10),Formatting!B$1,Formatting!B$1,"argObject.add(",J39,");",CHAR(10)),CONCATENATE(Formatting!B$1,Formatting!B$1,"ArrayList&lt;Object&gt; argObject = new ArrayList&lt;Object&gt;();",CHAR(10),Formatting!B$1,Formatting!B$1,"argObject.add(",H39,");",CHAR(10),Formatting!B$1,Formatting!B$1,"argObject.add(",J39,");",CHAR(10),Formatting!B$1,Formatting!B$1,"argObject.add(",L39,");",CHAR(10))))),IF(C39="void",CONCATENATE(Formatting!B$1,Formatting!B$1),CONCATENATE(Formatting!B$1,Formatting!B$1,"return (",W39,") ")),"super.getSimulatorNode().runGenericMethod(",Q39,",argObject);",CHAR(10),Formatting!B$1,"};")</f>
        <v xml:space="preserve">    @Override
    @InternalData (internalID=1033,commandIDs={"0xAA","0x51"},argNames={""})
    public byte[] GetHILStatus() {
        ArrayList&lt;Object&gt; argObject=null;
        return (byte[]) super.getSimulatorNode().runGenericMethod(1033,argObject);
    };</v>
      </c>
      <c r="AA39" s="7" t="str">
        <f>CONCATENATE(Formatting!B$1,"case ",Q39,": {//Origin [",A39,"] Method [",TRIM(Y39),"]",CHAR(10),IF(F39="","",IF(F39=1,CONCATENATE(Formatting!B$1,Formatting!B$1,G39," ",H39,"=(",R39,") argObject.get(0);",CHAR(10)),IF(F39=2,CONCATENATE(Formatting!B$1,Formatting!B$1,G39," ",H39,"=(",R39,") argObject.get(0);",CHAR(10),Formatting!B$1,Formatting!B$1,I39," ",J39,"=(",S39,") argObject.get(1);",CHAR(10)),CONCATENATE(Formatting!B$1,Formatting!B$1,G39," ",H39,"=(",R39,") argObject.get(0);",CHAR(10),Formatting!B$1,Formatting!B$1,I39," ",J39,"=(",S39,") argObject.get(1);",CHAR(10),Formatting!B$1,Formatting!B$1,K39," ",L39,"=(",T39,") argObject.get(2);",CHAR(10))))),IF(C39="void",CONCATENATE(Formatting!B$1,Formatting!B$1,"break; }"),CONCATENATE(Formatting!B$1,Formatting!B$1,C39," result=",IF(C39="void","null",IF(OR(C39="byte",C39="int",C39="long"),"0",IF(C39="String",CONCATENATE(CHAR(34),"Placeholder",CHAR(34)),IF(C39="byte[]",CONCATENATE("new byte[",D39,"]"),IF(C39="float","0",IF(C39="double","0","ERROR")))))),";",CHAR(10),Formatting!B$1,Formatting!B$1,"globalResult=result;",CHAR(10),Formatting!B$1,Formatting!B$1,"break;}")))</f>
        <v xml:space="preserve">    case 1033: {//Origin [IFineADCS] Method [byte[] GetHILStatus();//1033//High level command to interact with FineADCS]
        byte[] result=new byte[4];
        globalResult=result;
        break;}</v>
      </c>
      <c r="AB39" s="7" t="str">
        <f t="shared" si="3"/>
        <v>/**
&lt;pre&gt;
High level command to interact with FineADCS
Input parameters:
Return parameters:byte[]
Size of returned parameters: 4
Bit
No
Description Comments
Status:
Bit = 1 : Enable
Bit = 0 : Disable
Valid:
Bit = 1 : Yes
Bit = 0 : No
4 BIT_MASK_COMPASS HIL Mode Status of Magnetometer
5 BIT_MASK_ACC HIL Mode Status of Accelerometer
6 BIT_MASK_GYRO1 HIL Mode Status of Gyro 1
7 BIT_MASK_GYRO2 HIL Mode Status of Gyro 2
8 BIT_MASK_SS_1 HIL Mode Status of Sun Sensor 1
9 BIT_MASK_SS_2 HIL Mode Status of Sun Sensor 2
10 BIT_MASK_SS_3 HIL Mode Status of Sun Sensor 3
11 BIT_MASK_SS_4 HIL Mode Status of Sun Sensor 4
12 BIT_MASK_SS_5 HIL Mode Status of Sun Sensor 5
13 BIT_MASK_SS_6 HIL Mode Status of Sun Sensor 6
14 BIT_MASK_MTQ_X HIL Mode Status of MTQ X
15 BIT_MASK_MTQ_Y HIL Mode Status of MTQ Y
16 BIT_MASK_MTQ_Z HIL Mode Status of MTQ Z
17 BIT_MASK_RW_X HIL Mode Status of RW X
18 BIT_MASK_RW_Y HIL Mode Status of RW Y
19 BIT_MASK_RW_Z HIL Mode Status of RW Z
20 BIT_MASK_ST HIL Mode Status of Startracker
&lt;/pre&gt;
*/
byte[] GetHILStatus();//1033</v>
      </c>
    </row>
    <row r="40" spans="1:28" ht="165" x14ac:dyDescent="0.25">
      <c r="A40" s="2" t="s">
        <v>5</v>
      </c>
      <c r="B40" s="2" t="s">
        <v>6</v>
      </c>
      <c r="C40" s="2" t="str">
        <f>'Data types'!A$1</f>
        <v>void</v>
      </c>
      <c r="D40" s="2">
        <v>0</v>
      </c>
      <c r="E40" s="2" t="s">
        <v>181</v>
      </c>
      <c r="F40" s="2">
        <v>1</v>
      </c>
      <c r="G40" s="2" t="str">
        <f>'Data types'!A$2</f>
        <v>int</v>
      </c>
      <c r="H40" s="2" t="s">
        <v>165</v>
      </c>
      <c r="J40" s="10"/>
      <c r="K40" s="10"/>
      <c r="L40" s="10"/>
      <c r="M40" s="10" t="s">
        <v>76</v>
      </c>
      <c r="N40" s="16" t="s">
        <v>182</v>
      </c>
      <c r="O40" s="10" t="s">
        <v>180</v>
      </c>
      <c r="P40" s="12" t="s">
        <v>183</v>
      </c>
      <c r="Q40" s="3">
        <f t="shared" si="4"/>
        <v>1034</v>
      </c>
      <c r="R40" s="3" t="str">
        <f>IF(G40="","",VLOOKUP(G40,'Data types'!A$1:B$20,2,FALSE))</f>
        <v>Integer</v>
      </c>
      <c r="S40" s="3" t="str">
        <f>IF(I40="","",VLOOKUP(I40,'Data types'!A$1:B$20,2,FALSE))</f>
        <v/>
      </c>
      <c r="T40" s="3" t="str">
        <f>IF(K40="","",VLOOKUP(K40,'Data types'!A$1:B$20,2,FALSE))</f>
        <v/>
      </c>
      <c r="U40" s="3" t="str">
        <f t="shared" si="0"/>
        <v>interval</v>
      </c>
      <c r="V40" s="3" t="str">
        <f t="shared" si="1"/>
        <v>int interval</v>
      </c>
      <c r="W40" s="3">
        <f>IF(C40="","",VLOOKUP(C40,'Data types'!$A$1:$B$20,2,FALSE))</f>
        <v>0</v>
      </c>
      <c r="X40" s="24" t="str">
        <f t="shared" si="2"/>
        <v>/**
&lt;pre&gt;
High level command to interact with FineADCS
Input parameters:int interval
Return parameters:void
Size of returned parameters: 0
UI32: Interval time in [
msec]
&lt;/pre&gt;
*/</v>
      </c>
      <c r="Y40" s="6" t="str">
        <f>CONCATENATE(Formatting!B$1,C40," ",E40,"(",V40,");//",Q40,"//",M40)</f>
        <v xml:space="preserve">    void SetUpdateInterval(int interval);//1034//High level command to interact with FineADCS</v>
      </c>
      <c r="Z40" s="7" t="str">
        <f>CONCATENATE(Formatting!B$1,"@Override",CHAR(10),Formatting!B$1,"@InternalData (internalID=",Q40,",commandIDs={",CHAR(34),O40,CHAR(34),",",CHAR(34),P40,CHAR(34),"},argNames={",IF(F40="",CONCATENATE(CHAR(34),CHAR(34)),IF(F40=1,CONCATENATE(CHAR(34),H40,CHAR(34)),IF(F40=2,CONCATENATE(CHAR(34),H40,CHAR(34),",",CHAR(34),J40,CHAR(34)),IF(F40=3,CONCATENATE(CHAR(34),H40,CHAR(34),",",CHAR(34),J40,CHAR(34),",",CHAR(34),L40,CHAR(34)),"other")))),"})",CHAR(10),Formatting!B$1,"public ",C40," ",E40,"(",V40,") {",CHAR(10),IF(F40="",CONCATENATE(Formatting!B$1,Formatting!B$1,"ArrayList&lt;Object&gt; argObject=null;",CHAR(10)),IF(F40=1,CONCATENATE(Formatting!B$1,Formatting!B$1,"ArrayList&lt;Object&gt; argObject = new ArrayList&lt;Object&gt;();",CHAR(10),Formatting!B$1,Formatting!B$1,"argObject.add(",H40,");",CHAR(10)),IF(F40=2,CONCATENATE(Formatting!B$1,Formatting!B$1,"ArrayList&lt;Object&gt; argObject = new ArrayList&lt;Object&gt;();",CHAR(10),Formatting!B$1,Formatting!B$1,"argObject.add(",H40,");",CHAR(10),Formatting!B$1,Formatting!B$1,"argObject.add(",J40,");",CHAR(10)),CONCATENATE(Formatting!B$1,Formatting!B$1,"ArrayList&lt;Object&gt; argObject = new ArrayList&lt;Object&gt;();",CHAR(10),Formatting!B$1,Formatting!B$1,"argObject.add(",H40,");",CHAR(10),Formatting!B$1,Formatting!B$1,"argObject.add(",J40,");",CHAR(10),Formatting!B$1,Formatting!B$1,"argObject.add(",L40,");",CHAR(10))))),IF(C40="void",CONCATENATE(Formatting!B$1,Formatting!B$1),CONCATENATE(Formatting!B$1,Formatting!B$1,"return (",W40,") ")),"super.getSimulatorNode().runGenericMethod(",Q40,",argObject);",CHAR(10),Formatting!B$1,"};")</f>
        <v xml:space="preserve">    @Override
    @InternalData (internalID=1034,commandIDs={"0xAA","0x80"},argNames={"interval"})
    public void SetUpdateInterval(int interval) {
        ArrayList&lt;Object&gt; argObject = new ArrayList&lt;Object&gt;();
        argObject.add(interval);
        super.getSimulatorNode().runGenericMethod(1034,argObject);
    };</v>
      </c>
      <c r="AA40" s="7" t="str">
        <f>CONCATENATE(Formatting!B$1,"case ",Q40,": {//Origin [",A40,"] Method [",TRIM(Y40),"]",CHAR(10),IF(F40="","",IF(F40=1,CONCATENATE(Formatting!B$1,Formatting!B$1,G40," ",H40,"=(",R40,") argObject.get(0);",CHAR(10)),IF(F40=2,CONCATENATE(Formatting!B$1,Formatting!B$1,G40," ",H40,"=(",R40,") argObject.get(0);",CHAR(10),Formatting!B$1,Formatting!B$1,I40," ",J40,"=(",S40,") argObject.get(1);",CHAR(10)),CONCATENATE(Formatting!B$1,Formatting!B$1,G40," ",H40,"=(",R40,") argObject.get(0);",CHAR(10),Formatting!B$1,Formatting!B$1,I40," ",J40,"=(",S40,") argObject.get(1);",CHAR(10),Formatting!B$1,Formatting!B$1,K40," ",L40,"=(",T40,") argObject.get(2);",CHAR(10))))),IF(C40="void",CONCATENATE(Formatting!B$1,Formatting!B$1,"break; }"),CONCATENATE(Formatting!B$1,Formatting!B$1,C40," result=",IF(C40="void","null",IF(OR(C40="byte",C40="int",C40="long"),"0",IF(C40="String",CONCATENATE(CHAR(34),"Placeholder",CHAR(34)),IF(C40="byte[]",CONCATENATE("new byte[",D40,"]"),IF(C40="float","0",IF(C40="double","0","ERROR")))))),";",CHAR(10),Formatting!B$1,Formatting!B$1,"globalResult=result;",CHAR(10),Formatting!B$1,Formatting!B$1,"break;}")))</f>
        <v xml:space="preserve">    case 1034: {//Origin [IFineADCS] Method [void SetUpdateInterval(int interval);//1034//High level command to interact with FineADCS]
        int interval=(Integer) argObject.get(0);
        break; }</v>
      </c>
      <c r="AB40" s="7" t="str">
        <f t="shared" si="3"/>
        <v>/**
&lt;pre&gt;
High level command to interact with FineADCS
Input parameters:int interval
Return parameters:void
Size of returned parameters: 0
UI32: Interval time in [
msec]
&lt;/pre&gt;
*/
void SetUpdateInterval(int interval);//1034</v>
      </c>
    </row>
    <row r="41" spans="1:28" ht="180" x14ac:dyDescent="0.25">
      <c r="A41" s="2" t="s">
        <v>5</v>
      </c>
      <c r="B41" s="2" t="s">
        <v>6</v>
      </c>
      <c r="C41" s="2" t="str">
        <f>'Data types'!A$1</f>
        <v>void</v>
      </c>
      <c r="E41" s="2" t="s">
        <v>184</v>
      </c>
      <c r="F41" s="2">
        <v>1</v>
      </c>
      <c r="G41" s="2" t="str">
        <f>'Data types'!A$3</f>
        <v>int[]</v>
      </c>
      <c r="H41" s="2" t="s">
        <v>185</v>
      </c>
      <c r="J41" s="10"/>
      <c r="K41" s="10"/>
      <c r="L41" s="10"/>
      <c r="M41" s="10" t="s">
        <v>76</v>
      </c>
      <c r="N41" s="16" t="s">
        <v>186</v>
      </c>
      <c r="O41" s="10" t="s">
        <v>180</v>
      </c>
      <c r="P41" s="12" t="s">
        <v>187</v>
      </c>
      <c r="Q41" s="3">
        <f t="shared" si="4"/>
        <v>1035</v>
      </c>
      <c r="R41" s="3" t="str">
        <f>IF(G41="","",VLOOKUP(G41,'Data types'!A$1:B$20,2,FALSE))</f>
        <v>int[]</v>
      </c>
      <c r="S41" s="3" t="str">
        <f>IF(I41="","",VLOOKUP(I41,'Data types'!A$1:B$20,2,FALSE))</f>
        <v/>
      </c>
      <c r="T41" s="3" t="str">
        <f>IF(K41="","",VLOOKUP(K41,'Data types'!A$1:B$20,2,FALSE))</f>
        <v/>
      </c>
      <c r="U41" s="3" t="str">
        <f t="shared" si="0"/>
        <v>values</v>
      </c>
      <c r="V41" s="3" t="str">
        <f t="shared" si="1"/>
        <v>int[] values</v>
      </c>
      <c r="W41" s="3">
        <f>IF(C41="","",VLOOKUP(C41,'Data types'!$A$1:$B$20,2,FALSE))</f>
        <v>0</v>
      </c>
      <c r="X41" s="24" t="str">
        <f t="shared" si="2"/>
        <v>/**
&lt;pre&gt;
High level command to interact with FineADCS
Input parameters:int[] values
Return parameters:void
Size of returned parameters: 0
Only in HIL Mode
6x [3xF32 + 1xF32] -
Sunvector + Intensity
&lt;/pre&gt;
*/</v>
      </c>
      <c r="Y41" s="6" t="str">
        <f>CONCATENATE(Formatting!B$1,C41," ",E41,"(",V41,");//",Q41,"//",M41)</f>
        <v xml:space="preserve">    void SetValuesToAllSensors(int[] values);//1035//High level command to interact with FineADCS</v>
      </c>
      <c r="Z41" s="7" t="str">
        <f>CONCATENATE(Formatting!B$1,"@Override",CHAR(10),Formatting!B$1,"@InternalData (internalID=",Q41,",commandIDs={",CHAR(34),O41,CHAR(34),",",CHAR(34),P41,CHAR(34),"},argNames={",IF(F41="",CONCATENATE(CHAR(34),CHAR(34)),IF(F41=1,CONCATENATE(CHAR(34),H41,CHAR(34)),IF(F41=2,CONCATENATE(CHAR(34),H41,CHAR(34),",",CHAR(34),J41,CHAR(34)),IF(F41=3,CONCATENATE(CHAR(34),H41,CHAR(34),",",CHAR(34),J41,CHAR(34),",",CHAR(34),L41,CHAR(34)),"other")))),"})",CHAR(10),Formatting!B$1,"public ",C41," ",E41,"(",V41,") {",CHAR(10),IF(F41="",CONCATENATE(Formatting!B$1,Formatting!B$1,"ArrayList&lt;Object&gt; argObject=null;",CHAR(10)),IF(F41=1,CONCATENATE(Formatting!B$1,Formatting!B$1,"ArrayList&lt;Object&gt; argObject = new ArrayList&lt;Object&gt;();",CHAR(10),Formatting!B$1,Formatting!B$1,"argObject.add(",H41,");",CHAR(10)),IF(F41=2,CONCATENATE(Formatting!B$1,Formatting!B$1,"ArrayList&lt;Object&gt; argObject = new ArrayList&lt;Object&gt;();",CHAR(10),Formatting!B$1,Formatting!B$1,"argObject.add(",H41,");",CHAR(10),Formatting!B$1,Formatting!B$1,"argObject.add(",J41,");",CHAR(10)),CONCATENATE(Formatting!B$1,Formatting!B$1,"ArrayList&lt;Object&gt; argObject = new ArrayList&lt;Object&gt;();",CHAR(10),Formatting!B$1,Formatting!B$1,"argObject.add(",H41,");",CHAR(10),Formatting!B$1,Formatting!B$1,"argObject.add(",J41,");",CHAR(10),Formatting!B$1,Formatting!B$1,"argObject.add(",L41,");",CHAR(10))))),IF(C41="void",CONCATENATE(Formatting!B$1,Formatting!B$1),CONCATENATE(Formatting!B$1,Formatting!B$1,"return (",W41,") ")),"super.getSimulatorNode().runGenericMethod(",Q41,",argObject);",CHAR(10),Formatting!B$1,"};")</f>
        <v xml:space="preserve">    @Override
    @InternalData (internalID=1035,commandIDs={"0xAA","0x81"},argNames={"values"})
    public void SetValuesToAllSensors(int[] values) {
        ArrayList&lt;Object&gt; argObject = new ArrayList&lt;Object&gt;();
        argObject.add(values);
        super.getSimulatorNode().runGenericMethod(1035,argObject);
    };</v>
      </c>
      <c r="AA41" s="7" t="str">
        <f>CONCATENATE(Formatting!B$1,"case ",Q41,": {//Origin [",A41,"] Method [",TRIM(Y41),"]",CHAR(10),IF(F41="","",IF(F41=1,CONCATENATE(Formatting!B$1,Formatting!B$1,G41," ",H41,"=(",R41,") argObject.get(0);",CHAR(10)),IF(F41=2,CONCATENATE(Formatting!B$1,Formatting!B$1,G41," ",H41,"=(",R41,") argObject.get(0);",CHAR(10),Formatting!B$1,Formatting!B$1,I41," ",J41,"=(",S41,") argObject.get(1);",CHAR(10)),CONCATENATE(Formatting!B$1,Formatting!B$1,G41," ",H41,"=(",R41,") argObject.get(0);",CHAR(10),Formatting!B$1,Formatting!B$1,I41," ",J41,"=(",S41,") argObject.get(1);",CHAR(10),Formatting!B$1,Formatting!B$1,K41," ",L41,"=(",T41,") argObject.get(2);",CHAR(10))))),IF(C41="void",CONCATENATE(Formatting!B$1,Formatting!B$1,"break; }"),CONCATENATE(Formatting!B$1,Formatting!B$1,C41," result=",IF(C41="void","null",IF(OR(C41="byte",C41="int",C41="long"),"0",IF(C41="String",CONCATENATE(CHAR(34),"Placeholder",CHAR(34)),IF(C41="byte[]",CONCATENATE("new byte[",D41,"]"),IF(C41="float","0",IF(C41="double","0","ERROR")))))),";",CHAR(10),Formatting!B$1,Formatting!B$1,"globalResult=result;",CHAR(10),Formatting!B$1,Formatting!B$1,"break;}")))</f>
        <v xml:space="preserve">    case 1035: {//Origin [IFineADCS] Method [void SetValuesToAllSensors(int[] values);//1035//High level command to interact with FineADCS]
        int[] values=(int[]) argObject.get(0);
        break; }</v>
      </c>
      <c r="AB41" s="7" t="str">
        <f t="shared" si="3"/>
        <v>/**
&lt;pre&gt;
High level command to interact with FineADCS
Input parameters:int[] values
Return parameters:void
Size of returned parameters: 0
Only in HIL Mode
6x [3xF32 + 1xF32] -
Sunvector + Intensity
&lt;/pre&gt;
*/
void SetValuesToAllSensors(int[] values);//1035</v>
      </c>
    </row>
    <row r="42" spans="1:28" ht="180" x14ac:dyDescent="0.25">
      <c r="A42" s="2" t="s">
        <v>5</v>
      </c>
      <c r="B42" s="2" t="s">
        <v>6</v>
      </c>
      <c r="C42" s="2" t="str">
        <f>'Data types'!A$5</f>
        <v>byte[]</v>
      </c>
      <c r="D42" s="2">
        <v>96</v>
      </c>
      <c r="E42" s="2" t="s">
        <v>188</v>
      </c>
      <c r="J42" s="10"/>
      <c r="K42" s="10"/>
      <c r="L42" s="10"/>
      <c r="M42" s="10" t="s">
        <v>76</v>
      </c>
      <c r="N42" s="16" t="s">
        <v>189</v>
      </c>
      <c r="O42" s="10" t="s">
        <v>180</v>
      </c>
      <c r="P42" s="12" t="s">
        <v>190</v>
      </c>
      <c r="Q42" s="3">
        <f t="shared" si="4"/>
        <v>1036</v>
      </c>
      <c r="R42" s="3" t="str">
        <f>IF(G42="","",VLOOKUP(G42,'Data types'!A$1:B$20,2,FALSE))</f>
        <v/>
      </c>
      <c r="S42" s="3" t="str">
        <f>IF(I42="","",VLOOKUP(I42,'Data types'!A$1:B$20,2,FALSE))</f>
        <v/>
      </c>
      <c r="T42" s="3" t="str">
        <f>IF(K42="","",VLOOKUP(K42,'Data types'!A$1:B$20,2,FALSE))</f>
        <v/>
      </c>
      <c r="U42" s="3" t="str">
        <f t="shared" si="0"/>
        <v/>
      </c>
      <c r="V42" s="3" t="str">
        <f t="shared" si="1"/>
        <v/>
      </c>
      <c r="W42" s="3" t="str">
        <f>IF(C42="","",VLOOKUP(C42,'Data types'!$A$1:$B$20,2,FALSE))</f>
        <v>byte[]</v>
      </c>
      <c r="X42" s="24" t="str">
        <f t="shared" si="2"/>
        <v>/**
&lt;pre&gt;
High level command to interact with FineADCS
Input parameters:
Return parameters:byte[]
Size of returned parameters: 96
Get sunsensor values
6x [3xF32 + 1xF32] -
Sunvector + Intensity
&lt;/pre&gt;
*/</v>
      </c>
      <c r="Y42" s="6" t="str">
        <f>CONCATENATE(Formatting!B$1,C42," ",E42,"(",V42,");//",Q42,"//",M42)</f>
        <v xml:space="preserve">    byte[] GetValuesAllSensors();//1036//High level command to interact with FineADCS</v>
      </c>
      <c r="Z42" s="7" t="str">
        <f>CONCATENATE(Formatting!B$1,"@Override",CHAR(10),Formatting!B$1,"@InternalData (internalID=",Q42,",commandIDs={",CHAR(34),O42,CHAR(34),",",CHAR(34),P42,CHAR(34),"},argNames={",IF(F42="",CONCATENATE(CHAR(34),CHAR(34)),IF(F42=1,CONCATENATE(CHAR(34),H42,CHAR(34)),IF(F42=2,CONCATENATE(CHAR(34),H42,CHAR(34),",",CHAR(34),J42,CHAR(34)),IF(F42=3,CONCATENATE(CHAR(34),H42,CHAR(34),",",CHAR(34),J42,CHAR(34),",",CHAR(34),L42,CHAR(34)),"other")))),"})",CHAR(10),Formatting!B$1,"public ",C42," ",E42,"(",V42,") {",CHAR(10),IF(F42="",CONCATENATE(Formatting!B$1,Formatting!B$1,"ArrayList&lt;Object&gt; argObject=null;",CHAR(10)),IF(F42=1,CONCATENATE(Formatting!B$1,Formatting!B$1,"ArrayList&lt;Object&gt; argObject = new ArrayList&lt;Object&gt;();",CHAR(10),Formatting!B$1,Formatting!B$1,"argObject.add(",H42,");",CHAR(10)),IF(F42=2,CONCATENATE(Formatting!B$1,Formatting!B$1,"ArrayList&lt;Object&gt; argObject = new ArrayList&lt;Object&gt;();",CHAR(10),Formatting!B$1,Formatting!B$1,"argObject.add(",H42,");",CHAR(10),Formatting!B$1,Formatting!B$1,"argObject.add(",J42,");",CHAR(10)),CONCATENATE(Formatting!B$1,Formatting!B$1,"ArrayList&lt;Object&gt; argObject = new ArrayList&lt;Object&gt;();",CHAR(10),Formatting!B$1,Formatting!B$1,"argObject.add(",H42,");",CHAR(10),Formatting!B$1,Formatting!B$1,"argObject.add(",J42,");",CHAR(10),Formatting!B$1,Formatting!B$1,"argObject.add(",L42,");",CHAR(10))))),IF(C42="void",CONCATENATE(Formatting!B$1,Formatting!B$1),CONCATENATE(Formatting!B$1,Formatting!B$1,"return (",W42,") ")),"super.getSimulatorNode().runGenericMethod(",Q42,",argObject);",CHAR(10),Formatting!B$1,"};")</f>
        <v xml:space="preserve">    @Override
    @InternalData (internalID=1036,commandIDs={"0xAA","0x82"},argNames={""})
    public byte[] GetValuesAllSensors() {
        ArrayList&lt;Object&gt; argObject=null;
        return (byte[]) super.getSimulatorNode().runGenericMethod(1036,argObject);
    };</v>
      </c>
      <c r="AA42" s="7" t="str">
        <f>CONCATENATE(Formatting!B$1,"case ",Q42,": {//Origin [",A42,"] Method [",TRIM(Y42),"]",CHAR(10),IF(F42="","",IF(F42=1,CONCATENATE(Formatting!B$1,Formatting!B$1,G42," ",H42,"=(",R42,") argObject.get(0);",CHAR(10)),IF(F42=2,CONCATENATE(Formatting!B$1,Formatting!B$1,G42," ",H42,"=(",R42,") argObject.get(0);",CHAR(10),Formatting!B$1,Formatting!B$1,I42," ",J42,"=(",S42,") argObject.get(1);",CHAR(10)),CONCATENATE(Formatting!B$1,Formatting!B$1,G42," ",H42,"=(",R42,") argObject.get(0);",CHAR(10),Formatting!B$1,Formatting!B$1,I42," ",J42,"=(",S42,") argObject.get(1);",CHAR(10),Formatting!B$1,Formatting!B$1,K42," ",L42,"=(",T42,") argObject.get(2);",CHAR(10))))),IF(C42="void",CONCATENATE(Formatting!B$1,Formatting!B$1,"break; }"),CONCATENATE(Formatting!B$1,Formatting!B$1,C42," result=",IF(C42="void","null",IF(OR(C42="byte",C42="int",C42="long"),"0",IF(C42="String",CONCATENATE(CHAR(34),"Placeholder",CHAR(34)),IF(C42="byte[]",CONCATENATE("new byte[",D42,"]"),IF(C42="float","0",IF(C42="double","0","ERROR")))))),";",CHAR(10),Formatting!B$1,Formatting!B$1,"globalResult=result;",CHAR(10),Formatting!B$1,Formatting!B$1,"break;}")))</f>
        <v xml:space="preserve">    case 1036: {//Origin [IFineADCS] Method [byte[] GetValuesAllSensors();//1036//High level command to interact with FineADCS]
        byte[] result=new byte[96];
        globalResult=result;
        break;}</v>
      </c>
      <c r="AB42" s="7" t="str">
        <f t="shared" si="3"/>
        <v>/**
&lt;pre&gt;
High level command to interact with FineADCS
Input parameters:
Return parameters:byte[]
Size of returned parameters: 96
Get sunsensor values
6x [3xF32 + 1xF32] -
Sunvector + Intensity
&lt;/pre&gt;
*/
byte[] GetValuesAllSensors();//1036</v>
      </c>
    </row>
    <row r="43" spans="1:28" ht="180" x14ac:dyDescent="0.25">
      <c r="A43" s="2" t="s">
        <v>5</v>
      </c>
      <c r="B43" s="2" t="s">
        <v>6</v>
      </c>
      <c r="C43" s="2" t="str">
        <f>'Data types'!A$1</f>
        <v>void</v>
      </c>
      <c r="E43" s="2" t="s">
        <v>191</v>
      </c>
      <c r="F43" s="2">
        <v>1</v>
      </c>
      <c r="G43" s="2" t="str">
        <f>'Data types'!A$3</f>
        <v>int[]</v>
      </c>
      <c r="H43" s="2" t="s">
        <v>185</v>
      </c>
      <c r="J43" s="10"/>
      <c r="K43" s="10"/>
      <c r="L43" s="10"/>
      <c r="M43" s="10" t="s">
        <v>76</v>
      </c>
      <c r="N43" s="16" t="s">
        <v>193</v>
      </c>
      <c r="O43" s="10" t="s">
        <v>180</v>
      </c>
      <c r="P43" s="12" t="s">
        <v>192</v>
      </c>
      <c r="Q43" s="3">
        <f t="shared" si="4"/>
        <v>1037</v>
      </c>
      <c r="R43" s="3" t="str">
        <f>IF(G43="","",VLOOKUP(G43,'Data types'!A$1:B$20,2,FALSE))</f>
        <v>int[]</v>
      </c>
      <c r="S43" s="3" t="str">
        <f>IF(I43="","",VLOOKUP(I43,'Data types'!A$1:B$20,2,FALSE))</f>
        <v/>
      </c>
      <c r="T43" s="3" t="str">
        <f>IF(K43="","",VLOOKUP(K43,'Data types'!A$1:B$20,2,FALSE))</f>
        <v/>
      </c>
      <c r="U43" s="3" t="str">
        <f t="shared" si="0"/>
        <v>values</v>
      </c>
      <c r="V43" s="3" t="str">
        <f t="shared" si="1"/>
        <v>int[] values</v>
      </c>
      <c r="W43" s="3">
        <f>IF(C43="","",VLOOKUP(C43,'Data types'!$A$1:$B$20,2,FALSE))</f>
        <v>0</v>
      </c>
      <c r="X43" s="24" t="str">
        <f t="shared" si="2"/>
        <v>/**
&lt;pre&gt;
High level command to interact with FineADCS
Input parameters:int[] values
Return parameters:void
Size of returned parameters: 0
Set Calibration Parameters
9x F32 - Calibration matrix
3x F32 - Calibration Offset
&lt;/pre&gt;
*/</v>
      </c>
      <c r="Y43" s="6" t="str">
        <f>CONCATENATE(Formatting!B$1,C43," ",E43,"(",V43,");//",Q43,"//",M43)</f>
        <v xml:space="preserve">    void SetCalibrationParametersAllSensors(int[] values);//1037//High level command to interact with FineADCS</v>
      </c>
      <c r="Z43" s="7" t="str">
        <f>CONCATENATE(Formatting!B$1,"@Override",CHAR(10),Formatting!B$1,"@InternalData (internalID=",Q43,",commandIDs={",CHAR(34),O43,CHAR(34),",",CHAR(34),P43,CHAR(34),"},argNames={",IF(F43="",CONCATENATE(CHAR(34),CHAR(34)),IF(F43=1,CONCATENATE(CHAR(34),H43,CHAR(34)),IF(F43=2,CONCATENATE(CHAR(34),H43,CHAR(34),",",CHAR(34),J43,CHAR(34)),IF(F43=3,CONCATENATE(CHAR(34),H43,CHAR(34),",",CHAR(34),J43,CHAR(34),",",CHAR(34),L43,CHAR(34)),"other")))),"})",CHAR(10),Formatting!B$1,"public ",C43," ",E43,"(",V43,") {",CHAR(10),IF(F43="",CONCATENATE(Formatting!B$1,Formatting!B$1,"ArrayList&lt;Object&gt; argObject=null;",CHAR(10)),IF(F43=1,CONCATENATE(Formatting!B$1,Formatting!B$1,"ArrayList&lt;Object&gt; argObject = new ArrayList&lt;Object&gt;();",CHAR(10),Formatting!B$1,Formatting!B$1,"argObject.add(",H43,");",CHAR(10)),IF(F43=2,CONCATENATE(Formatting!B$1,Formatting!B$1,"ArrayList&lt;Object&gt; argObject = new ArrayList&lt;Object&gt;();",CHAR(10),Formatting!B$1,Formatting!B$1,"argObject.add(",H43,");",CHAR(10),Formatting!B$1,Formatting!B$1,"argObject.add(",J43,");",CHAR(10)),CONCATENATE(Formatting!B$1,Formatting!B$1,"ArrayList&lt;Object&gt; argObject = new ArrayList&lt;Object&gt;();",CHAR(10),Formatting!B$1,Formatting!B$1,"argObject.add(",H43,");",CHAR(10),Formatting!B$1,Formatting!B$1,"argObject.add(",J43,");",CHAR(10),Formatting!B$1,Formatting!B$1,"argObject.add(",L43,");",CHAR(10))))),IF(C43="void",CONCATENATE(Formatting!B$1,Formatting!B$1),CONCATENATE(Formatting!B$1,Formatting!B$1,"return (",W43,") ")),"super.getSimulatorNode().runGenericMethod(",Q43,",argObject);",CHAR(10),Formatting!B$1,"};")</f>
        <v xml:space="preserve">    @Override
    @InternalData (internalID=1037,commandIDs={"0xAA","0x83"},argNames={"values"})
    public void SetCalibrationParametersAllSensors(int[] values) {
        ArrayList&lt;Object&gt; argObject = new ArrayList&lt;Object&gt;();
        argObject.add(values);
        super.getSimulatorNode().runGenericMethod(1037,argObject);
    };</v>
      </c>
      <c r="AA43" s="7" t="str">
        <f>CONCATENATE(Formatting!B$1,"case ",Q43,": {//Origin [",A43,"] Method [",TRIM(Y43),"]",CHAR(10),IF(F43="","",IF(F43=1,CONCATENATE(Formatting!B$1,Formatting!B$1,G43," ",H43,"=(",R43,") argObject.get(0);",CHAR(10)),IF(F43=2,CONCATENATE(Formatting!B$1,Formatting!B$1,G43," ",H43,"=(",R43,") argObject.get(0);",CHAR(10),Formatting!B$1,Formatting!B$1,I43," ",J43,"=(",S43,") argObject.get(1);",CHAR(10)),CONCATENATE(Formatting!B$1,Formatting!B$1,G43," ",H43,"=(",R43,") argObject.get(0);",CHAR(10),Formatting!B$1,Formatting!B$1,I43," ",J43,"=(",S43,") argObject.get(1);",CHAR(10),Formatting!B$1,Formatting!B$1,K43," ",L43,"=(",T43,") argObject.get(2);",CHAR(10))))),IF(C43="void",CONCATENATE(Formatting!B$1,Formatting!B$1,"break; }"),CONCATENATE(Formatting!B$1,Formatting!B$1,C43," result=",IF(C43="void","null",IF(OR(C43="byte",C43="int",C43="long"),"0",IF(C43="String",CONCATENATE(CHAR(34),"Placeholder",CHAR(34)),IF(C43="byte[]",CONCATENATE("new byte[",D43,"]"),IF(C43="float","0",IF(C43="double","0","ERROR")))))),";",CHAR(10),Formatting!B$1,Formatting!B$1,"globalResult=result;",CHAR(10),Formatting!B$1,Formatting!B$1,"break;}")))</f>
        <v xml:space="preserve">    case 1037: {//Origin [IFineADCS] Method [void SetCalibrationParametersAllSensors(int[] values);//1037//High level command to interact with FineADCS]
        int[] values=(int[]) argObject.get(0);
        break; }</v>
      </c>
      <c r="AB43" s="7" t="str">
        <f t="shared" si="3"/>
        <v>/**
&lt;pre&gt;
High level command to interact with FineADCS
Input parameters:int[] values
Return parameters:void
Size of returned parameters: 0
Set Calibration Parameters
9x F32 - Calibration matrix
3x F32 - Calibration Offset
&lt;/pre&gt;
*/
void SetCalibrationParametersAllSensors(int[] values);//1037</v>
      </c>
    </row>
    <row r="44" spans="1:28" ht="180" x14ac:dyDescent="0.25">
      <c r="A44" s="2" t="s">
        <v>5</v>
      </c>
      <c r="B44" s="2" t="s">
        <v>6</v>
      </c>
      <c r="C44" s="2" t="str">
        <f>'Data types'!A$5</f>
        <v>byte[]</v>
      </c>
      <c r="D44" s="2">
        <v>48</v>
      </c>
      <c r="E44" s="2" t="s">
        <v>194</v>
      </c>
      <c r="J44" s="10"/>
      <c r="K44" s="10"/>
      <c r="L44" s="10"/>
      <c r="M44" s="10" t="s">
        <v>76</v>
      </c>
      <c r="N44" s="16" t="s">
        <v>195</v>
      </c>
      <c r="O44" s="10" t="s">
        <v>180</v>
      </c>
      <c r="P44" s="12" t="s">
        <v>196</v>
      </c>
      <c r="Q44" s="3">
        <f t="shared" si="4"/>
        <v>1038</v>
      </c>
      <c r="R44" s="3" t="str">
        <f>IF(G44="","",VLOOKUP(G44,'Data types'!A$1:B$20,2,FALSE))</f>
        <v/>
      </c>
      <c r="S44" s="3" t="str">
        <f>IF(I44="","",VLOOKUP(I44,'Data types'!A$1:B$20,2,FALSE))</f>
        <v/>
      </c>
      <c r="T44" s="3" t="str">
        <f>IF(K44="","",VLOOKUP(K44,'Data types'!A$1:B$20,2,FALSE))</f>
        <v/>
      </c>
      <c r="U44" s="3" t="str">
        <f t="shared" si="0"/>
        <v/>
      </c>
      <c r="V44" s="3" t="str">
        <f t="shared" si="1"/>
        <v/>
      </c>
      <c r="W44" s="3" t="str">
        <f>IF(C44="","",VLOOKUP(C44,'Data types'!$A$1:$B$20,2,FALSE))</f>
        <v>byte[]</v>
      </c>
      <c r="X44" s="24" t="str">
        <f t="shared" si="2"/>
        <v>/**
&lt;pre&gt;
High level command to interact with FineADCS
Input parameters:
Return parameters:byte[]
Size of returned parameters: 48
Get Calibration Parameters
9x F32 - Calibration matrix
3x F32 - Calibration Offset
&lt;/pre&gt;
*/</v>
      </c>
      <c r="Y44" s="6" t="str">
        <f>CONCATENATE(Formatting!B$1,C44," ",E44,"(",V44,");//",Q44,"//",M44)</f>
        <v xml:space="preserve">    byte[] GetCalibrationParametersAllSensors();//1038//High level command to interact with FineADCS</v>
      </c>
      <c r="Z44" s="7" t="str">
        <f>CONCATENATE(Formatting!B$1,"@Override",CHAR(10),Formatting!B$1,"@InternalData (internalID=",Q44,",commandIDs={",CHAR(34),O44,CHAR(34),",",CHAR(34),P44,CHAR(34),"},argNames={",IF(F44="",CONCATENATE(CHAR(34),CHAR(34)),IF(F44=1,CONCATENATE(CHAR(34),H44,CHAR(34)),IF(F44=2,CONCATENATE(CHAR(34),H44,CHAR(34),",",CHAR(34),J44,CHAR(34)),IF(F44=3,CONCATENATE(CHAR(34),H44,CHAR(34),",",CHAR(34),J44,CHAR(34),",",CHAR(34),L44,CHAR(34)),"other")))),"})",CHAR(10),Formatting!B$1,"public ",C44," ",E44,"(",V44,") {",CHAR(10),IF(F44="",CONCATENATE(Formatting!B$1,Formatting!B$1,"ArrayList&lt;Object&gt; argObject=null;",CHAR(10)),IF(F44=1,CONCATENATE(Formatting!B$1,Formatting!B$1,"ArrayList&lt;Object&gt; argObject = new ArrayList&lt;Object&gt;();",CHAR(10),Formatting!B$1,Formatting!B$1,"argObject.add(",H44,");",CHAR(10)),IF(F44=2,CONCATENATE(Formatting!B$1,Formatting!B$1,"ArrayList&lt;Object&gt; argObject = new ArrayList&lt;Object&gt;();",CHAR(10),Formatting!B$1,Formatting!B$1,"argObject.add(",H44,");",CHAR(10),Formatting!B$1,Formatting!B$1,"argObject.add(",J44,");",CHAR(10)),CONCATENATE(Formatting!B$1,Formatting!B$1,"ArrayList&lt;Object&gt; argObject = new ArrayList&lt;Object&gt;();",CHAR(10),Formatting!B$1,Formatting!B$1,"argObject.add(",H44,");",CHAR(10),Formatting!B$1,Formatting!B$1,"argObject.add(",J44,");",CHAR(10),Formatting!B$1,Formatting!B$1,"argObject.add(",L44,");",CHAR(10))))),IF(C44="void",CONCATENATE(Formatting!B$1,Formatting!B$1),CONCATENATE(Formatting!B$1,Formatting!B$1,"return (",W44,") ")),"super.getSimulatorNode().runGenericMethod(",Q44,",argObject);",CHAR(10),Formatting!B$1,"};")</f>
        <v xml:space="preserve">    @Override
    @InternalData (internalID=1038,commandIDs={"0xAA","0x84"},argNames={""})
    public byte[] GetCalibrationParametersAllSensors() {
        ArrayList&lt;Object&gt; argObject=null;
        return (byte[]) super.getSimulatorNode().runGenericMethod(1038,argObject);
    };</v>
      </c>
      <c r="AA44" s="7" t="str">
        <f>CONCATENATE(Formatting!B$1,"case ",Q44,": {//Origin [",A44,"] Method [",TRIM(Y44),"]",CHAR(10),IF(F44="","",IF(F44=1,CONCATENATE(Formatting!B$1,Formatting!B$1,G44," ",H44,"=(",R44,") argObject.get(0);",CHAR(10)),IF(F44=2,CONCATENATE(Formatting!B$1,Formatting!B$1,G44," ",H44,"=(",R44,") argObject.get(0);",CHAR(10),Formatting!B$1,Formatting!B$1,I44," ",J44,"=(",S44,") argObject.get(1);",CHAR(10)),CONCATENATE(Formatting!B$1,Formatting!B$1,G44," ",H44,"=(",R44,") argObject.get(0);",CHAR(10),Formatting!B$1,Formatting!B$1,I44," ",J44,"=(",S44,") argObject.get(1);",CHAR(10),Formatting!B$1,Formatting!B$1,K44," ",L44,"=(",T44,") argObject.get(2);",CHAR(10))))),IF(C44="void",CONCATENATE(Formatting!B$1,Formatting!B$1,"break; }"),CONCATENATE(Formatting!B$1,Formatting!B$1,C44," result=",IF(C44="void","null",IF(OR(C44="byte",C44="int",C44="long"),"0",IF(C44="String",CONCATENATE(CHAR(34),"Placeholder",CHAR(34)),IF(C44="byte[]",CONCATENATE("new byte[",D44,"]"),IF(C44="float","0",IF(C44="double","0","ERROR")))))),";",CHAR(10),Formatting!B$1,Formatting!B$1,"globalResult=result;",CHAR(10),Formatting!B$1,Formatting!B$1,"break;}")))</f>
        <v xml:space="preserve">    case 1038: {//Origin [IFineADCS] Method [byte[] GetCalibrationParametersAllSensors();//1038//High level command to interact with FineADCS]
        byte[] result=new byte[48];
        globalResult=result;
        break;}</v>
      </c>
      <c r="AB44" s="7" t="str">
        <f t="shared" si="3"/>
        <v>/**
&lt;pre&gt;
High level command to interact with FineADCS
Input parameters:
Return parameters:byte[]
Size of returned parameters: 48
Get Calibration Parameters
9x F32 - Calibration matrix
3x F32 - Calibration Offset
&lt;/pre&gt;
*/
byte[] GetCalibrationParametersAllSensors();//1038</v>
      </c>
    </row>
    <row r="45" spans="1:28" ht="150" x14ac:dyDescent="0.25">
      <c r="A45" s="2" t="s">
        <v>5</v>
      </c>
      <c r="B45" s="2" t="s">
        <v>6</v>
      </c>
      <c r="C45" s="2" t="str">
        <f>'Data types'!A$1</f>
        <v>void</v>
      </c>
      <c r="E45" s="2" t="s">
        <v>197</v>
      </c>
      <c r="J45" s="10"/>
      <c r="K45" s="10"/>
      <c r="L45" s="10"/>
      <c r="M45" s="10" t="s">
        <v>76</v>
      </c>
      <c r="N45" s="16" t="s">
        <v>198</v>
      </c>
      <c r="O45" s="10" t="s">
        <v>180</v>
      </c>
      <c r="P45" s="12" t="s">
        <v>201</v>
      </c>
      <c r="Q45" s="3">
        <f t="shared" si="4"/>
        <v>1039</v>
      </c>
      <c r="R45" s="3" t="str">
        <f>IF(G45="","",VLOOKUP(G45,'Data types'!A$1:B$20,2,FALSE))</f>
        <v/>
      </c>
      <c r="S45" s="3" t="str">
        <f>IF(I45="","",VLOOKUP(I45,'Data types'!A$1:B$20,2,FALSE))</f>
        <v/>
      </c>
      <c r="T45" s="3" t="str">
        <f>IF(K45="","",VLOOKUP(K45,'Data types'!A$1:B$20,2,FALSE))</f>
        <v/>
      </c>
      <c r="U45" s="3" t="str">
        <f t="shared" si="0"/>
        <v/>
      </c>
      <c r="V45" s="3" t="str">
        <f t="shared" si="1"/>
        <v/>
      </c>
      <c r="W45" s="3">
        <f>IF(C45="","",VLOOKUP(C45,'Data types'!$A$1:$B$20,2,FALSE))</f>
        <v>0</v>
      </c>
      <c r="X45" s="24" t="str">
        <f t="shared" si="2"/>
        <v>/**
&lt;pre&gt;
High level command to interact with FineADCS
Input parameters:
Return parameters:void
Size of returned parameters: 0
Enable Calibration
&lt;/pre&gt;
*/</v>
      </c>
      <c r="Y45" s="6" t="str">
        <f>CONCATENATE(Formatting!B$1,C45," ",E45,"(",V45,");//",Q45,"//",M45)</f>
        <v xml:space="preserve">    void EnableCalibrationAllSensors();//1039//High level command to interact with FineADCS</v>
      </c>
      <c r="Z45" s="7" t="str">
        <f>CONCATENATE(Formatting!B$1,"@Override",CHAR(10),Formatting!B$1,"@InternalData (internalID=",Q45,",commandIDs={",CHAR(34),O45,CHAR(34),",",CHAR(34),P45,CHAR(34),"},argNames={",IF(F45="",CONCATENATE(CHAR(34),CHAR(34)),IF(F45=1,CONCATENATE(CHAR(34),H45,CHAR(34)),IF(F45=2,CONCATENATE(CHAR(34),H45,CHAR(34),",",CHAR(34),J45,CHAR(34)),IF(F45=3,CONCATENATE(CHAR(34),H45,CHAR(34),",",CHAR(34),J45,CHAR(34),",",CHAR(34),L45,CHAR(34)),"other")))),"})",CHAR(10),Formatting!B$1,"public ",C45," ",E45,"(",V45,") {",CHAR(10),IF(F45="",CONCATENATE(Formatting!B$1,Formatting!B$1,"ArrayList&lt;Object&gt; argObject=null;",CHAR(10)),IF(F45=1,CONCATENATE(Formatting!B$1,Formatting!B$1,"ArrayList&lt;Object&gt; argObject = new ArrayList&lt;Object&gt;();",CHAR(10),Formatting!B$1,Formatting!B$1,"argObject.add(",H45,");",CHAR(10)),IF(F45=2,CONCATENATE(Formatting!B$1,Formatting!B$1,"ArrayList&lt;Object&gt; argObject = new ArrayList&lt;Object&gt;();",CHAR(10),Formatting!B$1,Formatting!B$1,"argObject.add(",H45,");",CHAR(10),Formatting!B$1,Formatting!B$1,"argObject.add(",J45,");",CHAR(10)),CONCATENATE(Formatting!B$1,Formatting!B$1,"ArrayList&lt;Object&gt; argObject = new ArrayList&lt;Object&gt;();",CHAR(10),Formatting!B$1,Formatting!B$1,"argObject.add(",H45,");",CHAR(10),Formatting!B$1,Formatting!B$1,"argObject.add(",J45,");",CHAR(10),Formatting!B$1,Formatting!B$1,"argObject.add(",L45,");",CHAR(10))))),IF(C45="void",CONCATENATE(Formatting!B$1,Formatting!B$1),CONCATENATE(Formatting!B$1,Formatting!B$1,"return (",W45,") ")),"super.getSimulatorNode().runGenericMethod(",Q45,",argObject);",CHAR(10),Formatting!B$1,"};")</f>
        <v xml:space="preserve">    @Override
    @InternalData (internalID=1039,commandIDs={"0xAA","0x85"},argNames={""})
    public void EnableCalibrationAllSensors() {
        ArrayList&lt;Object&gt; argObject=null;
        super.getSimulatorNode().runGenericMethod(1039,argObject);
    };</v>
      </c>
      <c r="AA45" s="7" t="str">
        <f>CONCATENATE(Formatting!B$1,"case ",Q45,": {//Origin [",A45,"] Method [",TRIM(Y45),"]",CHAR(10),IF(F45="","",IF(F45=1,CONCATENATE(Formatting!B$1,Formatting!B$1,G45," ",H45,"=(",R45,") argObject.get(0);",CHAR(10)),IF(F45=2,CONCATENATE(Formatting!B$1,Formatting!B$1,G45," ",H45,"=(",R45,") argObject.get(0);",CHAR(10),Formatting!B$1,Formatting!B$1,I45," ",J45,"=(",S45,") argObject.get(1);",CHAR(10)),CONCATENATE(Formatting!B$1,Formatting!B$1,G45," ",H45,"=(",R45,") argObject.get(0);",CHAR(10),Formatting!B$1,Formatting!B$1,I45," ",J45,"=(",S45,") argObject.get(1);",CHAR(10),Formatting!B$1,Formatting!B$1,K45," ",L45,"=(",T45,") argObject.get(2);",CHAR(10))))),IF(C45="void",CONCATENATE(Formatting!B$1,Formatting!B$1,"break; }"),CONCATENATE(Formatting!B$1,Formatting!B$1,C45," result=",IF(C45="void","null",IF(OR(C45="byte",C45="int",C45="long"),"0",IF(C45="String",CONCATENATE(CHAR(34),"Placeholder",CHAR(34)),IF(C45="byte[]",CONCATENATE("new byte[",D45,"]"),IF(C45="float","0",IF(C45="double","0","ERROR")))))),";",CHAR(10),Formatting!B$1,Formatting!B$1,"globalResult=result;",CHAR(10),Formatting!B$1,Formatting!B$1,"break;}")))</f>
        <v xml:space="preserve">    case 1039: {//Origin [IFineADCS] Method [void EnableCalibrationAllSensors();//1039//High level command to interact with FineADCS]
        break; }</v>
      </c>
      <c r="AB45" s="7" t="str">
        <f t="shared" si="3"/>
        <v>/**
&lt;pre&gt;
High level command to interact with FineADCS
Input parameters:
Return parameters:void
Size of returned parameters: 0
Enable Calibration
&lt;/pre&gt;
*/
void EnableCalibrationAllSensors();//1039</v>
      </c>
    </row>
    <row r="46" spans="1:28" ht="150" x14ac:dyDescent="0.25">
      <c r="A46" s="2" t="s">
        <v>5</v>
      </c>
      <c r="B46" s="2" t="s">
        <v>6</v>
      </c>
      <c r="C46" s="2" t="str">
        <f>'Data types'!A$1</f>
        <v>void</v>
      </c>
      <c r="E46" s="2" t="s">
        <v>199</v>
      </c>
      <c r="J46" s="10"/>
      <c r="K46" s="10"/>
      <c r="L46" s="10"/>
      <c r="M46" s="10" t="s">
        <v>76</v>
      </c>
      <c r="N46" s="16" t="s">
        <v>200</v>
      </c>
      <c r="O46" s="10" t="s">
        <v>180</v>
      </c>
      <c r="P46" s="12" t="s">
        <v>202</v>
      </c>
      <c r="Q46" s="3">
        <f t="shared" si="4"/>
        <v>1040</v>
      </c>
      <c r="R46" s="3" t="str">
        <f>IF(G46="","",VLOOKUP(G46,'Data types'!A$1:B$20,2,FALSE))</f>
        <v/>
      </c>
      <c r="S46" s="3" t="str">
        <f>IF(I46="","",VLOOKUP(I46,'Data types'!A$1:B$20,2,FALSE))</f>
        <v/>
      </c>
      <c r="T46" s="3" t="str">
        <f>IF(K46="","",VLOOKUP(K46,'Data types'!A$1:B$20,2,FALSE))</f>
        <v/>
      </c>
      <c r="U46" s="3" t="str">
        <f t="shared" si="0"/>
        <v/>
      </c>
      <c r="V46" s="3" t="str">
        <f t="shared" si="1"/>
        <v/>
      </c>
      <c r="W46" s="3">
        <f>IF(C46="","",VLOOKUP(C46,'Data types'!$A$1:$B$20,2,FALSE))</f>
        <v>0</v>
      </c>
      <c r="X46" s="24" t="str">
        <f t="shared" si="2"/>
        <v>/**
&lt;pre&gt;
High level command to interact with FineADCS
Input parameters:
Return parameters:void
Size of returned parameters: 0
Disable Calibration
&lt;/pre&gt;
*/</v>
      </c>
      <c r="Y46" s="6" t="str">
        <f>CONCATENATE(Formatting!B$1,C46," ",E46,"(",V46,");//",Q46,"//",M46)</f>
        <v xml:space="preserve">    void DisableCalibrationAllSensors();//1040//High level command to interact with FineADCS</v>
      </c>
      <c r="Z46" s="7" t="str">
        <f>CONCATENATE(Formatting!B$1,"@Override",CHAR(10),Formatting!B$1,"@InternalData (internalID=",Q46,",commandIDs={",CHAR(34),O46,CHAR(34),",",CHAR(34),P46,CHAR(34),"},argNames={",IF(F46="",CONCATENATE(CHAR(34),CHAR(34)),IF(F46=1,CONCATENATE(CHAR(34),H46,CHAR(34)),IF(F46=2,CONCATENATE(CHAR(34),H46,CHAR(34),",",CHAR(34),J46,CHAR(34)),IF(F46=3,CONCATENATE(CHAR(34),H46,CHAR(34),",",CHAR(34),J46,CHAR(34),",",CHAR(34),L46,CHAR(34)),"other")))),"})",CHAR(10),Formatting!B$1,"public ",C46," ",E46,"(",V46,") {",CHAR(10),IF(F46="",CONCATENATE(Formatting!B$1,Formatting!B$1,"ArrayList&lt;Object&gt; argObject=null;",CHAR(10)),IF(F46=1,CONCATENATE(Formatting!B$1,Formatting!B$1,"ArrayList&lt;Object&gt; argObject = new ArrayList&lt;Object&gt;();",CHAR(10),Formatting!B$1,Formatting!B$1,"argObject.add(",H46,");",CHAR(10)),IF(F46=2,CONCATENATE(Formatting!B$1,Formatting!B$1,"ArrayList&lt;Object&gt; argObject = new ArrayList&lt;Object&gt;();",CHAR(10),Formatting!B$1,Formatting!B$1,"argObject.add(",H46,");",CHAR(10),Formatting!B$1,Formatting!B$1,"argObject.add(",J46,");",CHAR(10)),CONCATENATE(Formatting!B$1,Formatting!B$1,"ArrayList&lt;Object&gt; argObject = new ArrayList&lt;Object&gt;();",CHAR(10),Formatting!B$1,Formatting!B$1,"argObject.add(",H46,");",CHAR(10),Formatting!B$1,Formatting!B$1,"argObject.add(",J46,");",CHAR(10),Formatting!B$1,Formatting!B$1,"argObject.add(",L46,");",CHAR(10))))),IF(C46="void",CONCATENATE(Formatting!B$1,Formatting!B$1),CONCATENATE(Formatting!B$1,Formatting!B$1,"return (",W46,") ")),"super.getSimulatorNode().runGenericMethod(",Q46,",argObject);",CHAR(10),Formatting!B$1,"};")</f>
        <v xml:space="preserve">    @Override
    @InternalData (internalID=1040,commandIDs={"0xAA","0x86"},argNames={""})
    public void DisableCalibrationAllSensors() {
        ArrayList&lt;Object&gt; argObject=null;
        super.getSimulatorNode().runGenericMethod(1040,argObject);
    };</v>
      </c>
      <c r="AA46" s="7" t="str">
        <f>CONCATENATE(Formatting!B$1,"case ",Q46,": {//Origin [",A46,"] Method [",TRIM(Y46),"]",CHAR(10),IF(F46="","",IF(F46=1,CONCATENATE(Formatting!B$1,Formatting!B$1,G46," ",H46,"=(",R46,") argObject.get(0);",CHAR(10)),IF(F46=2,CONCATENATE(Formatting!B$1,Formatting!B$1,G46," ",H46,"=(",R46,") argObject.get(0);",CHAR(10),Formatting!B$1,Formatting!B$1,I46," ",J46,"=(",S46,") argObject.get(1);",CHAR(10)),CONCATENATE(Formatting!B$1,Formatting!B$1,G46," ",H46,"=(",R46,") argObject.get(0);",CHAR(10),Formatting!B$1,Formatting!B$1,I46," ",J46,"=(",S46,") argObject.get(1);",CHAR(10),Formatting!B$1,Formatting!B$1,K46," ",L46,"=(",T46,") argObject.get(2);",CHAR(10))))),IF(C46="void",CONCATENATE(Formatting!B$1,Formatting!B$1,"break; }"),CONCATENATE(Formatting!B$1,Formatting!B$1,C46," result=",IF(C46="void","null",IF(OR(C46="byte",C46="int",C46="long"),"0",IF(C46="String",CONCATENATE(CHAR(34),"Placeholder",CHAR(34)),IF(C46="byte[]",CONCATENATE("new byte[",D46,"]"),IF(C46="float","0",IF(C46="double","0","ERROR")))))),";",CHAR(10),Formatting!B$1,Formatting!B$1,"globalResult=result;",CHAR(10),Formatting!B$1,Formatting!B$1,"break;}")))</f>
        <v xml:space="preserve">    case 1040: {//Origin [IFineADCS] Method [void DisableCalibrationAllSensors();//1040//High level command to interact with FineADCS]
        break; }</v>
      </c>
      <c r="AB46" s="7" t="str">
        <f t="shared" si="3"/>
        <v>/**
&lt;pre&gt;
High level command to interact with FineADCS
Input parameters:
Return parameters:void
Size of returned parameters: 0
Disable Calibration
&lt;/pre&gt;
*/
void DisableCalibrationAllSensors();//1040</v>
      </c>
    </row>
    <row r="47" spans="1:28" ht="165" x14ac:dyDescent="0.25">
      <c r="A47" s="2" t="s">
        <v>5</v>
      </c>
      <c r="B47" s="2" t="s">
        <v>6</v>
      </c>
      <c r="C47" s="2" t="str">
        <f>'Data types'!A$1</f>
        <v>void</v>
      </c>
      <c r="D47" s="2">
        <v>0</v>
      </c>
      <c r="E47" s="2" t="s">
        <v>204</v>
      </c>
      <c r="F47" s="2">
        <v>1</v>
      </c>
      <c r="G47" s="2" t="str">
        <f>'Data types'!A$2</f>
        <v>int</v>
      </c>
      <c r="H47" s="2" t="s">
        <v>165</v>
      </c>
      <c r="J47" s="10"/>
      <c r="K47" s="10"/>
      <c r="L47" s="10"/>
      <c r="M47" s="10" t="s">
        <v>76</v>
      </c>
      <c r="N47" s="16" t="s">
        <v>182</v>
      </c>
      <c r="O47" s="10" t="s">
        <v>180</v>
      </c>
      <c r="P47" s="12" t="s">
        <v>203</v>
      </c>
      <c r="Q47" s="3">
        <f t="shared" si="4"/>
        <v>1041</v>
      </c>
      <c r="R47" s="3" t="str">
        <f>IF(G47="","",VLOOKUP(G47,'Data types'!A$1:B$20,2,FALSE))</f>
        <v>Integer</v>
      </c>
      <c r="S47" s="3" t="str">
        <f>IF(I47="","",VLOOKUP(I47,'Data types'!A$1:B$20,2,FALSE))</f>
        <v/>
      </c>
      <c r="T47" s="3" t="str">
        <f>IF(K47="","",VLOOKUP(K47,'Data types'!A$1:B$20,2,FALSE))</f>
        <v/>
      </c>
      <c r="U47" s="3" t="str">
        <f t="shared" si="0"/>
        <v>interval</v>
      </c>
      <c r="V47" s="3" t="str">
        <f t="shared" si="1"/>
        <v>int interval</v>
      </c>
      <c r="W47" s="3">
        <f>IF(C47="","",VLOOKUP(C47,'Data types'!$A$1:$B$20,2,FALSE))</f>
        <v>0</v>
      </c>
      <c r="X47" s="24" t="str">
        <f t="shared" si="2"/>
        <v>/**
&lt;pre&gt;
High level command to interact with FineADCS
Input parameters:int interval
Return parameters:void
Size of returned parameters: 0
UI32: Interval time in [
msec]
&lt;/pre&gt;
*/</v>
      </c>
      <c r="Y47" s="6" t="str">
        <f>CONCATENATE(Formatting!B$1,C47," ",E47,"(",V47,");//",Q47,"//",M47)</f>
        <v xml:space="preserve">    void SetUpdateIntervalRW(int interval);//1041//High level command to interact with FineADCS</v>
      </c>
      <c r="Z47" s="7" t="str">
        <f>CONCATENATE(Formatting!B$1,"@Override",CHAR(10),Formatting!B$1,"@InternalData (internalID=",Q47,",commandIDs={",CHAR(34),O47,CHAR(34),",",CHAR(34),P47,CHAR(34),"},argNames={",IF(F47="",CONCATENATE(CHAR(34),CHAR(34)),IF(F47=1,CONCATENATE(CHAR(34),H47,CHAR(34)),IF(F47=2,CONCATENATE(CHAR(34),H47,CHAR(34),",",CHAR(34),J47,CHAR(34)),IF(F47=3,CONCATENATE(CHAR(34),H47,CHAR(34),",",CHAR(34),J47,CHAR(34),",",CHAR(34),L47,CHAR(34)),"other")))),"})",CHAR(10),Formatting!B$1,"public ",C47," ",E47,"(",V47,") {",CHAR(10),IF(F47="",CONCATENATE(Formatting!B$1,Formatting!B$1,"ArrayList&lt;Object&gt; argObject=null;",CHAR(10)),IF(F47=1,CONCATENATE(Formatting!B$1,Formatting!B$1,"ArrayList&lt;Object&gt; argObject = new ArrayList&lt;Object&gt;();",CHAR(10),Formatting!B$1,Formatting!B$1,"argObject.add(",H47,");",CHAR(10)),IF(F47=2,CONCATENATE(Formatting!B$1,Formatting!B$1,"ArrayList&lt;Object&gt; argObject = new ArrayList&lt;Object&gt;();",CHAR(10),Formatting!B$1,Formatting!B$1,"argObject.add(",H47,");",CHAR(10),Formatting!B$1,Formatting!B$1,"argObject.add(",J47,");",CHAR(10)),CONCATENATE(Formatting!B$1,Formatting!B$1,"ArrayList&lt;Object&gt; argObject = new ArrayList&lt;Object&gt;();",CHAR(10),Formatting!B$1,Formatting!B$1,"argObject.add(",H47,");",CHAR(10),Formatting!B$1,Formatting!B$1,"argObject.add(",J47,");",CHAR(10),Formatting!B$1,Formatting!B$1,"argObject.add(",L47,");",CHAR(10))))),IF(C47="void",CONCATENATE(Formatting!B$1,Formatting!B$1),CONCATENATE(Formatting!B$1,Formatting!B$1,"return (",W47,") ")),"super.getSimulatorNode().runGenericMethod(",Q47,",argObject);",CHAR(10),Formatting!B$1,"};")</f>
        <v xml:space="preserve">    @Override
    @InternalData (internalID=1041,commandIDs={"0xAA","0x88"},argNames={"interval"})
    public void SetUpdateIntervalRW(int interval) {
        ArrayList&lt;Object&gt; argObject = new ArrayList&lt;Object&gt;();
        argObject.add(interval);
        super.getSimulatorNode().runGenericMethod(1041,argObject);
    };</v>
      </c>
      <c r="AA47" s="7" t="str">
        <f>CONCATENATE(Formatting!B$1,"case ",Q47,": {//Origin [",A47,"] Method [",TRIM(Y47),"]",CHAR(10),IF(F47="","",IF(F47=1,CONCATENATE(Formatting!B$1,Formatting!B$1,G47," ",H47,"=(",R47,") argObject.get(0);",CHAR(10)),IF(F47=2,CONCATENATE(Formatting!B$1,Formatting!B$1,G47," ",H47,"=(",R47,") argObject.get(0);",CHAR(10),Formatting!B$1,Formatting!B$1,I47," ",J47,"=(",S47,") argObject.get(1);",CHAR(10)),CONCATENATE(Formatting!B$1,Formatting!B$1,G47," ",H47,"=(",R47,") argObject.get(0);",CHAR(10),Formatting!B$1,Formatting!B$1,I47," ",J47,"=(",S47,") argObject.get(1);",CHAR(10),Formatting!B$1,Formatting!B$1,K47," ",L47,"=(",T47,") argObject.get(2);",CHAR(10))))),IF(C47="void",CONCATENATE(Formatting!B$1,Formatting!B$1,"break; }"),CONCATENATE(Formatting!B$1,Formatting!B$1,C47," result=",IF(C47="void","null",IF(OR(C47="byte",C47="int",C47="long"),"0",IF(C47="String",CONCATENATE(CHAR(34),"Placeholder",CHAR(34)),IF(C47="byte[]",CONCATENATE("new byte[",D47,"]"),IF(C47="float","0",IF(C47="double","0","ERROR")))))),";",CHAR(10),Formatting!B$1,Formatting!B$1,"globalResult=result;",CHAR(10),Formatting!B$1,Formatting!B$1,"break;}")))</f>
        <v xml:space="preserve">    case 1041: {//Origin [IFineADCS] Method [void SetUpdateIntervalRW(int interval);//1041//High level command to interact with FineADCS]
        int interval=(Integer) argObject.get(0);
        break; }</v>
      </c>
      <c r="AB47" s="7" t="str">
        <f t="shared" si="3"/>
        <v>/**
&lt;pre&gt;
High level command to interact with FineADCS
Input parameters:int interval
Return parameters:void
Size of returned parameters: 0
UI32: Interval time in [
msec]
&lt;/pre&gt;
*/
void SetUpdateIntervalRW(int interval);//1041</v>
      </c>
    </row>
    <row r="48" spans="1:28" ht="165" x14ac:dyDescent="0.25">
      <c r="A48" s="2" t="s">
        <v>5</v>
      </c>
      <c r="B48" s="2" t="s">
        <v>6</v>
      </c>
      <c r="C48" s="2" t="str">
        <f>'Data types'!A$1</f>
        <v>void</v>
      </c>
      <c r="E48" s="2" t="s">
        <v>205</v>
      </c>
      <c r="F48" s="2">
        <v>1</v>
      </c>
      <c r="G48" s="2" t="str">
        <f>'Data types'!A$3</f>
        <v>int[]</v>
      </c>
      <c r="H48" s="2" t="s">
        <v>185</v>
      </c>
      <c r="J48" s="10"/>
      <c r="K48" s="10"/>
      <c r="L48" s="10"/>
      <c r="M48" s="10" t="s">
        <v>76</v>
      </c>
      <c r="N48" s="16" t="s">
        <v>206</v>
      </c>
      <c r="O48" s="10" t="s">
        <v>180</v>
      </c>
      <c r="P48" s="12" t="s">
        <v>207</v>
      </c>
      <c r="Q48" s="3">
        <f t="shared" si="4"/>
        <v>1042</v>
      </c>
      <c r="R48" s="3" t="str">
        <f>IF(G48="","",VLOOKUP(G48,'Data types'!A$1:B$20,2,FALSE))</f>
        <v>int[]</v>
      </c>
      <c r="S48" s="3" t="str">
        <f>IF(I48="","",VLOOKUP(I48,'Data types'!A$1:B$20,2,FALSE))</f>
        <v/>
      </c>
      <c r="T48" s="3" t="str">
        <f>IF(K48="","",VLOOKUP(K48,'Data types'!A$1:B$20,2,FALSE))</f>
        <v/>
      </c>
      <c r="U48" s="3" t="str">
        <f t="shared" si="0"/>
        <v>values</v>
      </c>
      <c r="V48" s="3" t="str">
        <f t="shared" si="1"/>
        <v>int[] values</v>
      </c>
      <c r="W48" s="3">
        <f>IF(C48="","",VLOOKUP(C48,'Data types'!$A$1:$B$20,2,FALSE))</f>
        <v>0</v>
      </c>
      <c r="X48" s="24" t="str">
        <f t="shared" si="2"/>
        <v>/**
&lt;pre&gt;
High level command to interact with FineADCS
Input parameters:int[] values
Return parameters:void
Size of returned parameters: 0
3x I16 : Desired speeds for
3 axis in [rpm]
&lt;/pre&gt;
*/</v>
      </c>
      <c r="Y48" s="6" t="str">
        <f>CONCATENATE(Formatting!B$1,C48," ",E48,"(",V48,");//",Q48,"//",M48)</f>
        <v xml:space="preserve">    void SetSpeedToAllRWs(int[] values);//1042//High level command to interact with FineADCS</v>
      </c>
      <c r="Z48" s="7" t="str">
        <f>CONCATENATE(Formatting!B$1,"@Override",CHAR(10),Formatting!B$1,"@InternalData (internalID=",Q48,",commandIDs={",CHAR(34),O48,CHAR(34),",",CHAR(34),P48,CHAR(34),"},argNames={",IF(F48="",CONCATENATE(CHAR(34),CHAR(34)),IF(F48=1,CONCATENATE(CHAR(34),H48,CHAR(34)),IF(F48=2,CONCATENATE(CHAR(34),H48,CHAR(34),",",CHAR(34),J48,CHAR(34)),IF(F48=3,CONCATENATE(CHAR(34),H48,CHAR(34),",",CHAR(34),J48,CHAR(34),",",CHAR(34),L48,CHAR(34)),"other")))),"})",CHAR(10),Formatting!B$1,"public ",C48," ",E48,"(",V48,") {",CHAR(10),IF(F48="",CONCATENATE(Formatting!B$1,Formatting!B$1,"ArrayList&lt;Object&gt; argObject=null;",CHAR(10)),IF(F48=1,CONCATENATE(Formatting!B$1,Formatting!B$1,"ArrayList&lt;Object&gt; argObject = new ArrayList&lt;Object&gt;();",CHAR(10),Formatting!B$1,Formatting!B$1,"argObject.add(",H48,");",CHAR(10)),IF(F48=2,CONCATENATE(Formatting!B$1,Formatting!B$1,"ArrayList&lt;Object&gt; argObject = new ArrayList&lt;Object&gt;();",CHAR(10),Formatting!B$1,Formatting!B$1,"argObject.add(",H48,");",CHAR(10),Formatting!B$1,Formatting!B$1,"argObject.add(",J48,");",CHAR(10)),CONCATENATE(Formatting!B$1,Formatting!B$1,"ArrayList&lt;Object&gt; argObject = new ArrayList&lt;Object&gt;();",CHAR(10),Formatting!B$1,Formatting!B$1,"argObject.add(",H48,");",CHAR(10),Formatting!B$1,Formatting!B$1,"argObject.add(",J48,");",CHAR(10),Formatting!B$1,Formatting!B$1,"argObject.add(",L48,");",CHAR(10))))),IF(C48="void",CONCATENATE(Formatting!B$1,Formatting!B$1),CONCATENATE(Formatting!B$1,Formatting!B$1,"return (",W48,") ")),"super.getSimulatorNode().runGenericMethod(",Q48,",argObject);",CHAR(10),Formatting!B$1,"};")</f>
        <v xml:space="preserve">    @Override
    @InternalData (internalID=1042,commandIDs={"0xAA","0x89"},argNames={"values"})
    public void SetSpeedToAllRWs(int[] values) {
        ArrayList&lt;Object&gt; argObject = new ArrayList&lt;Object&gt;();
        argObject.add(values);
        super.getSimulatorNode().runGenericMethod(1042,argObject);
    };</v>
      </c>
      <c r="AA48" s="7" t="str">
        <f>CONCATENATE(Formatting!B$1,"case ",Q48,": {//Origin [",A48,"] Method [",TRIM(Y48),"]",CHAR(10),IF(F48="","",IF(F48=1,CONCATENATE(Formatting!B$1,Formatting!B$1,G48," ",H48,"=(",R48,") argObject.get(0);",CHAR(10)),IF(F48=2,CONCATENATE(Formatting!B$1,Formatting!B$1,G48," ",H48,"=(",R48,") argObject.get(0);",CHAR(10),Formatting!B$1,Formatting!B$1,I48," ",J48,"=(",S48,") argObject.get(1);",CHAR(10)),CONCATENATE(Formatting!B$1,Formatting!B$1,G48," ",H48,"=(",R48,") argObject.get(0);",CHAR(10),Formatting!B$1,Formatting!B$1,I48," ",J48,"=(",S48,") argObject.get(1);",CHAR(10),Formatting!B$1,Formatting!B$1,K48," ",L48,"=(",T48,") argObject.get(2);",CHAR(10))))),IF(C48="void",CONCATENATE(Formatting!B$1,Formatting!B$1,"break; }"),CONCATENATE(Formatting!B$1,Formatting!B$1,C48," result=",IF(C48="void","null",IF(OR(C48="byte",C48="int",C48="long"),"0",IF(C48="String",CONCATENATE(CHAR(34),"Placeholder",CHAR(34)),IF(C48="byte[]",CONCATENATE("new byte[",D48,"]"),IF(C48="float","0",IF(C48="double","0","ERROR")))))),";",CHAR(10),Formatting!B$1,Formatting!B$1,"globalResult=result;",CHAR(10),Formatting!B$1,Formatting!B$1,"break;}")))</f>
        <v xml:space="preserve">    case 1042: {//Origin [IFineADCS] Method [void SetSpeedToAllRWs(int[] values);//1042//High level command to interact with FineADCS]
        int[] values=(int[]) argObject.get(0);
        break; }</v>
      </c>
      <c r="AB48" s="7" t="str">
        <f t="shared" si="3"/>
        <v>/**
&lt;pre&gt;
High level command to interact with FineADCS
Input parameters:int[] values
Return parameters:void
Size of returned parameters: 0
3x I16 : Desired speeds for
3 axis in [rpm]
&lt;/pre&gt;
*/
void SetSpeedToAllRWs(int[] values);//1042</v>
      </c>
    </row>
    <row r="49" spans="1:28" ht="165" x14ac:dyDescent="0.25">
      <c r="A49" s="2" t="s">
        <v>5</v>
      </c>
      <c r="B49" s="2" t="s">
        <v>6</v>
      </c>
      <c r="C49" s="2" t="str">
        <f>'Data types'!A$5</f>
        <v>byte[]</v>
      </c>
      <c r="D49" s="2">
        <v>6</v>
      </c>
      <c r="E49" s="2" t="s">
        <v>208</v>
      </c>
      <c r="J49" s="10"/>
      <c r="K49" s="10"/>
      <c r="L49" s="10"/>
      <c r="M49" s="10" t="s">
        <v>76</v>
      </c>
      <c r="N49" s="16" t="s">
        <v>209</v>
      </c>
      <c r="O49" s="10" t="s">
        <v>180</v>
      </c>
      <c r="P49" s="12" t="s">
        <v>210</v>
      </c>
      <c r="Q49" s="3">
        <f t="shared" si="4"/>
        <v>1043</v>
      </c>
      <c r="R49" s="3" t="str">
        <f>IF(G49="","",VLOOKUP(G49,'Data types'!A$1:B$20,2,FALSE))</f>
        <v/>
      </c>
      <c r="S49" s="3" t="str">
        <f>IF(I49="","",VLOOKUP(I49,'Data types'!A$1:B$20,2,FALSE))</f>
        <v/>
      </c>
      <c r="T49" s="3" t="str">
        <f>IF(K49="","",VLOOKUP(K49,'Data types'!A$1:B$20,2,FALSE))</f>
        <v/>
      </c>
      <c r="U49" s="3" t="str">
        <f t="shared" si="0"/>
        <v/>
      </c>
      <c r="V49" s="3" t="str">
        <f t="shared" si="1"/>
        <v/>
      </c>
      <c r="W49" s="3" t="str">
        <f>IF(C49="","",VLOOKUP(C49,'Data types'!$A$1:$B$20,2,FALSE))</f>
        <v>byte[]</v>
      </c>
      <c r="X49" s="24" t="str">
        <f t="shared" si="2"/>
        <v>/**
&lt;pre&gt;
High level command to interact with FineADCS
Input parameters:
Return parameters:byte[]
Size of returned parameters: 6
3x I16: Speeds of 3 axis in
[rpm ]
&lt;/pre&gt;
*/</v>
      </c>
      <c r="Y49" s="6" t="str">
        <f>CONCATENATE(Formatting!B$1,C49," ",E49,"(",V49,");//",Q49,"//",M49)</f>
        <v xml:space="preserve">    byte[] GetSpeedAllRWs();//1043//High level command to interact with FineADCS</v>
      </c>
      <c r="Z49" s="7" t="str">
        <f>CONCATENATE(Formatting!B$1,"@Override",CHAR(10),Formatting!B$1,"@InternalData (internalID=",Q49,",commandIDs={",CHAR(34),O49,CHAR(34),",",CHAR(34),P49,CHAR(34),"},argNames={",IF(F49="",CONCATENATE(CHAR(34),CHAR(34)),IF(F49=1,CONCATENATE(CHAR(34),H49,CHAR(34)),IF(F49=2,CONCATENATE(CHAR(34),H49,CHAR(34),",",CHAR(34),J49,CHAR(34)),IF(F49=3,CONCATENATE(CHAR(34),H49,CHAR(34),",",CHAR(34),J49,CHAR(34),",",CHAR(34),L49,CHAR(34)),"other")))),"})",CHAR(10),Formatting!B$1,"public ",C49," ",E49,"(",V49,") {",CHAR(10),IF(F49="",CONCATENATE(Formatting!B$1,Formatting!B$1,"ArrayList&lt;Object&gt; argObject=null;",CHAR(10)),IF(F49=1,CONCATENATE(Formatting!B$1,Formatting!B$1,"ArrayList&lt;Object&gt; argObject = new ArrayList&lt;Object&gt;();",CHAR(10),Formatting!B$1,Formatting!B$1,"argObject.add(",H49,");",CHAR(10)),IF(F49=2,CONCATENATE(Formatting!B$1,Formatting!B$1,"ArrayList&lt;Object&gt; argObject = new ArrayList&lt;Object&gt;();",CHAR(10),Formatting!B$1,Formatting!B$1,"argObject.add(",H49,");",CHAR(10),Formatting!B$1,Formatting!B$1,"argObject.add(",J49,");",CHAR(10)),CONCATENATE(Formatting!B$1,Formatting!B$1,"ArrayList&lt;Object&gt; argObject = new ArrayList&lt;Object&gt;();",CHAR(10),Formatting!B$1,Formatting!B$1,"argObject.add(",H49,");",CHAR(10),Formatting!B$1,Formatting!B$1,"argObject.add(",J49,");",CHAR(10),Formatting!B$1,Formatting!B$1,"argObject.add(",L49,");",CHAR(10))))),IF(C49="void",CONCATENATE(Formatting!B$1,Formatting!B$1),CONCATENATE(Formatting!B$1,Formatting!B$1,"return (",W49,") ")),"super.getSimulatorNode().runGenericMethod(",Q49,",argObject);",CHAR(10),Formatting!B$1,"};")</f>
        <v xml:space="preserve">    @Override
    @InternalData (internalID=1043,commandIDs={"0xAA","0x8A"},argNames={""})
    public byte[] GetSpeedAllRWs() {
        ArrayList&lt;Object&gt; argObject=null;
        return (byte[]) super.getSimulatorNode().runGenericMethod(1043,argObject);
    };</v>
      </c>
      <c r="AA49" s="7" t="str">
        <f>CONCATENATE(Formatting!B$1,"case ",Q49,": {//Origin [",A49,"] Method [",TRIM(Y49),"]",CHAR(10),IF(F49="","",IF(F49=1,CONCATENATE(Formatting!B$1,Formatting!B$1,G49," ",H49,"=(",R49,") argObject.get(0);",CHAR(10)),IF(F49=2,CONCATENATE(Formatting!B$1,Formatting!B$1,G49," ",H49,"=(",R49,") argObject.get(0);",CHAR(10),Formatting!B$1,Formatting!B$1,I49," ",J49,"=(",S49,") argObject.get(1);",CHAR(10)),CONCATENATE(Formatting!B$1,Formatting!B$1,G49," ",H49,"=(",R49,") argObject.get(0);",CHAR(10),Formatting!B$1,Formatting!B$1,I49," ",J49,"=(",S49,") argObject.get(1);",CHAR(10),Formatting!B$1,Formatting!B$1,K49," ",L49,"=(",T49,") argObject.get(2);",CHAR(10))))),IF(C49="void",CONCATENATE(Formatting!B$1,Formatting!B$1,"break; }"),CONCATENATE(Formatting!B$1,Formatting!B$1,C49," result=",IF(C49="void","null",IF(OR(C49="byte",C49="int",C49="long"),"0",IF(C49="String",CONCATENATE(CHAR(34),"Placeholder",CHAR(34)),IF(C49="byte[]",CONCATENATE("new byte[",D49,"]"),IF(C49="float","0",IF(C49="double","0","ERROR")))))),";",CHAR(10),Formatting!B$1,Formatting!B$1,"globalResult=result;",CHAR(10),Formatting!B$1,Formatting!B$1,"break;}")))</f>
        <v xml:space="preserve">    case 1043: {//Origin [IFineADCS] Method [byte[] GetSpeedAllRWs();//1043//High level command to interact with FineADCS]
        byte[] result=new byte[6];
        globalResult=result;
        break;}</v>
      </c>
      <c r="AB49" s="7" t="str">
        <f t="shared" si="3"/>
        <v>/**
&lt;pre&gt;
High level command to interact with FineADCS
Input parameters:
Return parameters:byte[]
Size of returned parameters: 6
3x I16: Speeds of 3 axis in
[rpm ]
&lt;/pre&gt;
*/
byte[] GetSpeedAllRWs();//1043</v>
      </c>
    </row>
    <row r="50" spans="1:28" ht="165" x14ac:dyDescent="0.25">
      <c r="A50" s="2" t="s">
        <v>5</v>
      </c>
      <c r="B50" s="2" t="s">
        <v>6</v>
      </c>
      <c r="C50" s="2" t="str">
        <f>'Data types'!A$5</f>
        <v>byte[]</v>
      </c>
      <c r="D50" s="2">
        <v>6</v>
      </c>
      <c r="E50" s="2" t="s">
        <v>211</v>
      </c>
      <c r="F50" s="2">
        <v>1</v>
      </c>
      <c r="G50" s="2" t="str">
        <f>'Data types'!A$3</f>
        <v>int[]</v>
      </c>
      <c r="H50" s="2" t="s">
        <v>185</v>
      </c>
      <c r="J50" s="10"/>
      <c r="K50" s="10"/>
      <c r="L50" s="10"/>
      <c r="M50" s="10" t="s">
        <v>76</v>
      </c>
      <c r="N50" s="16" t="s">
        <v>212</v>
      </c>
      <c r="O50" s="10" t="s">
        <v>180</v>
      </c>
      <c r="P50" s="12" t="s">
        <v>213</v>
      </c>
      <c r="Q50" s="3">
        <f t="shared" si="4"/>
        <v>1044</v>
      </c>
      <c r="R50" s="3" t="str">
        <f>IF(G50="","",VLOOKUP(G50,'Data types'!A$1:B$20,2,FALSE))</f>
        <v>int[]</v>
      </c>
      <c r="S50" s="3" t="str">
        <f>IF(I50="","",VLOOKUP(I50,'Data types'!A$1:B$20,2,FALSE))</f>
        <v/>
      </c>
      <c r="T50" s="3" t="str">
        <f>IF(K50="","",VLOOKUP(K50,'Data types'!A$1:B$20,2,FALSE))</f>
        <v/>
      </c>
      <c r="U50" s="3" t="str">
        <f t="shared" si="0"/>
        <v>values</v>
      </c>
      <c r="V50" s="3" t="str">
        <f t="shared" si="1"/>
        <v>int[] values</v>
      </c>
      <c r="W50" s="3" t="str">
        <f>IF(C50="","",VLOOKUP(C50,'Data types'!$A$1:$B$20,2,FALSE))</f>
        <v>byte[]</v>
      </c>
      <c r="X50" s="24" t="str">
        <f t="shared" si="2"/>
        <v>/**
&lt;pre&gt;
High level command to interact with FineADCS
Input parameters:int[] values
Return parameters:byte[]
Size of returned parameters: 6
3x I16: Acceleration in
[rpm/sec]
&lt;/pre&gt;
*/</v>
      </c>
      <c r="Y50" s="6" t="str">
        <f>CONCATENATE(Formatting!B$1,C50," ",E50,"(",V50,");//",Q50,"//",M50)</f>
        <v xml:space="preserve">    byte[] SetAccAllRWs(int[] values);//1044//High level command to interact with FineADCS</v>
      </c>
      <c r="Z50" s="7" t="str">
        <f>CONCATENATE(Formatting!B$1,"@Override",CHAR(10),Formatting!B$1,"@InternalData (internalID=",Q50,",commandIDs={",CHAR(34),O50,CHAR(34),",",CHAR(34),P50,CHAR(34),"},argNames={",IF(F50="",CONCATENATE(CHAR(34),CHAR(34)),IF(F50=1,CONCATENATE(CHAR(34),H50,CHAR(34)),IF(F50=2,CONCATENATE(CHAR(34),H50,CHAR(34),",",CHAR(34),J50,CHAR(34)),IF(F50=3,CONCATENATE(CHAR(34),H50,CHAR(34),",",CHAR(34),J50,CHAR(34),",",CHAR(34),L50,CHAR(34)),"other")))),"})",CHAR(10),Formatting!B$1,"public ",C50," ",E50,"(",V50,") {",CHAR(10),IF(F50="",CONCATENATE(Formatting!B$1,Formatting!B$1,"ArrayList&lt;Object&gt; argObject=null;",CHAR(10)),IF(F50=1,CONCATENATE(Formatting!B$1,Formatting!B$1,"ArrayList&lt;Object&gt; argObject = new ArrayList&lt;Object&gt;();",CHAR(10),Formatting!B$1,Formatting!B$1,"argObject.add(",H50,");",CHAR(10)),IF(F50=2,CONCATENATE(Formatting!B$1,Formatting!B$1,"ArrayList&lt;Object&gt; argObject = new ArrayList&lt;Object&gt;();",CHAR(10),Formatting!B$1,Formatting!B$1,"argObject.add(",H50,");",CHAR(10),Formatting!B$1,Formatting!B$1,"argObject.add(",J50,");",CHAR(10)),CONCATENATE(Formatting!B$1,Formatting!B$1,"ArrayList&lt;Object&gt; argObject = new ArrayList&lt;Object&gt;();",CHAR(10),Formatting!B$1,Formatting!B$1,"argObject.add(",H50,");",CHAR(10),Formatting!B$1,Formatting!B$1,"argObject.add(",J50,");",CHAR(10),Formatting!B$1,Formatting!B$1,"argObject.add(",L50,");",CHAR(10))))),IF(C50="void",CONCATENATE(Formatting!B$1,Formatting!B$1),CONCATENATE(Formatting!B$1,Formatting!B$1,"return (",W50,") ")),"super.getSimulatorNode().runGenericMethod(",Q50,",argObject);",CHAR(10),Formatting!B$1,"};")</f>
        <v xml:space="preserve">    @Override
    @InternalData (internalID=1044,commandIDs={"0xAA","0x8C"},argNames={"values"})
    public byte[] SetAccAllRWs(int[] values) {
        ArrayList&lt;Object&gt; argObject = new ArrayList&lt;Object&gt;();
        argObject.add(values);
        return (byte[]) super.getSimulatorNode().runGenericMethod(1044,argObject);
    };</v>
      </c>
      <c r="AA50" s="7" t="str">
        <f>CONCATENATE(Formatting!B$1,"case ",Q50,": {//Origin [",A50,"] Method [",TRIM(Y50),"]",CHAR(10),IF(F50="","",IF(F50=1,CONCATENATE(Formatting!B$1,Formatting!B$1,G50," ",H50,"=(",R50,") argObject.get(0);",CHAR(10)),IF(F50=2,CONCATENATE(Formatting!B$1,Formatting!B$1,G50," ",H50,"=(",R50,") argObject.get(0);",CHAR(10),Formatting!B$1,Formatting!B$1,I50," ",J50,"=(",S50,") argObject.get(1);",CHAR(10)),CONCATENATE(Formatting!B$1,Formatting!B$1,G50," ",H50,"=(",R50,") argObject.get(0);",CHAR(10),Formatting!B$1,Formatting!B$1,I50," ",J50,"=(",S50,") argObject.get(1);",CHAR(10),Formatting!B$1,Formatting!B$1,K50," ",L50,"=(",T50,") argObject.get(2);",CHAR(10))))),IF(C50="void",CONCATENATE(Formatting!B$1,Formatting!B$1,"break; }"),CONCATENATE(Formatting!B$1,Formatting!B$1,C50," result=",IF(C50="void","null",IF(OR(C50="byte",C50="int",C50="long"),"0",IF(C50="String",CONCATENATE(CHAR(34),"Placeholder",CHAR(34)),IF(C50="byte[]",CONCATENATE("new byte[",D50,"]"),IF(C50="float","0",IF(C50="double","0","ERROR")))))),";",CHAR(10),Formatting!B$1,Formatting!B$1,"globalResult=result;",CHAR(10),Formatting!B$1,Formatting!B$1,"break;}")))</f>
        <v xml:space="preserve">    case 1044: {//Origin [IFineADCS] Method [byte[] SetAccAllRWs(int[] values);//1044//High level command to interact with FineADCS]
        int[] values=(int[]) argObject.get(0);
        byte[] result=new byte[6];
        globalResult=result;
        break;}</v>
      </c>
      <c r="AB50" s="7" t="str">
        <f t="shared" si="3"/>
        <v>/**
&lt;pre&gt;
High level command to interact with FineADCS
Input parameters:int[] values
Return parameters:byte[]
Size of returned parameters: 6
3x I16: Acceleration in
[rpm/sec]
&lt;/pre&gt;
*/
byte[] SetAccAllRWs(int[] values);//1044</v>
      </c>
    </row>
    <row r="51" spans="1:28" ht="195" x14ac:dyDescent="0.25">
      <c r="A51" s="2" t="s">
        <v>5</v>
      </c>
      <c r="B51" s="2" t="s">
        <v>6</v>
      </c>
      <c r="C51" s="2" t="str">
        <f>'Data types'!A$1</f>
        <v>void</v>
      </c>
      <c r="E51" s="2" t="s">
        <v>214</v>
      </c>
      <c r="F51" s="2">
        <v>1</v>
      </c>
      <c r="G51" s="2" t="str">
        <f>'Data types'!A$4</f>
        <v>byte</v>
      </c>
      <c r="H51" s="2" t="s">
        <v>215</v>
      </c>
      <c r="J51" s="10"/>
      <c r="K51" s="10"/>
      <c r="L51" s="10"/>
      <c r="M51" s="10" t="s">
        <v>76</v>
      </c>
      <c r="N51" s="16" t="s">
        <v>216</v>
      </c>
      <c r="O51" s="10" t="s">
        <v>180</v>
      </c>
      <c r="P51" s="12" t="s">
        <v>217</v>
      </c>
      <c r="Q51" s="3">
        <f t="shared" si="4"/>
        <v>1045</v>
      </c>
      <c r="R51" s="3" t="str">
        <f>IF(G51="","",VLOOKUP(G51,'Data types'!A$1:B$20,2,FALSE))</f>
        <v>Byte</v>
      </c>
      <c r="S51" s="3" t="str">
        <f>IF(I51="","",VLOOKUP(I51,'Data types'!A$1:B$20,2,FALSE))</f>
        <v/>
      </c>
      <c r="T51" s="3" t="str">
        <f>IF(K51="","",VLOOKUP(K51,'Data types'!A$1:B$20,2,FALSE))</f>
        <v/>
      </c>
      <c r="U51" s="3" t="str">
        <f t="shared" si="0"/>
        <v>sleepMode</v>
      </c>
      <c r="V51" s="3" t="str">
        <f t="shared" si="1"/>
        <v>byte sleepMode</v>
      </c>
      <c r="W51" s="3">
        <f>IF(C51="","",VLOOKUP(C51,'Data types'!$A$1:$B$20,2,FALSE))</f>
        <v>0</v>
      </c>
      <c r="X51" s="24" t="str">
        <f t="shared" si="2"/>
        <v>/**
&lt;pre&gt;
High level command to interact with FineADCS
Input parameters:byte sleepMode
Return parameters:void
Size of returned parameters: 0
UI8: Sleep mode
0 - Sleep Mode 1: Coast
1 - Sleep Mode 2: Passive
Brake
&lt;/pre&gt;
*/</v>
      </c>
      <c r="Y51" s="6" t="str">
        <f>CONCATENATE(Formatting!B$1,C51," ",E51,"(",V51,");//",Q51,"//",M51)</f>
        <v xml:space="preserve">    void SetSleepAllRWs(byte sleepMode);//1045//High level command to interact with FineADCS</v>
      </c>
      <c r="Z51" s="7" t="str">
        <f>CONCATENATE(Formatting!B$1,"@Override",CHAR(10),Formatting!B$1,"@InternalData (internalID=",Q51,",commandIDs={",CHAR(34),O51,CHAR(34),",",CHAR(34),P51,CHAR(34),"},argNames={",IF(F51="",CONCATENATE(CHAR(34),CHAR(34)),IF(F51=1,CONCATENATE(CHAR(34),H51,CHAR(34)),IF(F51=2,CONCATENATE(CHAR(34),H51,CHAR(34),",",CHAR(34),J51,CHAR(34)),IF(F51=3,CONCATENATE(CHAR(34),H51,CHAR(34),",",CHAR(34),J51,CHAR(34),",",CHAR(34),L51,CHAR(34)),"other")))),"})",CHAR(10),Formatting!B$1,"public ",C51," ",E51,"(",V51,") {",CHAR(10),IF(F51="",CONCATENATE(Formatting!B$1,Formatting!B$1,"ArrayList&lt;Object&gt; argObject=null;",CHAR(10)),IF(F51=1,CONCATENATE(Formatting!B$1,Formatting!B$1,"ArrayList&lt;Object&gt; argObject = new ArrayList&lt;Object&gt;();",CHAR(10),Formatting!B$1,Formatting!B$1,"argObject.add(",H51,");",CHAR(10)),IF(F51=2,CONCATENATE(Formatting!B$1,Formatting!B$1,"ArrayList&lt;Object&gt; argObject = new ArrayList&lt;Object&gt;();",CHAR(10),Formatting!B$1,Formatting!B$1,"argObject.add(",H51,");",CHAR(10),Formatting!B$1,Formatting!B$1,"argObject.add(",J51,");",CHAR(10)),CONCATENATE(Formatting!B$1,Formatting!B$1,"ArrayList&lt;Object&gt; argObject = new ArrayList&lt;Object&gt;();",CHAR(10),Formatting!B$1,Formatting!B$1,"argObject.add(",H51,");",CHAR(10),Formatting!B$1,Formatting!B$1,"argObject.add(",J51,");",CHAR(10),Formatting!B$1,Formatting!B$1,"argObject.add(",L51,");",CHAR(10))))),IF(C51="void",CONCATENATE(Formatting!B$1,Formatting!B$1),CONCATENATE(Formatting!B$1,Formatting!B$1,"return (",W51,") ")),"super.getSimulatorNode().runGenericMethod(",Q51,",argObject);",CHAR(10),Formatting!B$1,"};")</f>
        <v xml:space="preserve">    @Override
    @InternalData (internalID=1045,commandIDs={"0xAA","0x8D"},argNames={"sleepMode"})
    public void SetSleepAllRWs(byte sleepMode) {
        ArrayList&lt;Object&gt; argObject = new ArrayList&lt;Object&gt;();
        argObject.add(sleepMode);
        super.getSimulatorNode().runGenericMethod(1045,argObject);
    };</v>
      </c>
      <c r="AA51" s="7" t="str">
        <f>CONCATENATE(Formatting!B$1,"case ",Q51,": {//Origin [",A51,"] Method [",TRIM(Y51),"]",CHAR(10),IF(F51="","",IF(F51=1,CONCATENATE(Formatting!B$1,Formatting!B$1,G51," ",H51,"=(",R51,") argObject.get(0);",CHAR(10)),IF(F51=2,CONCATENATE(Formatting!B$1,Formatting!B$1,G51," ",H51,"=(",R51,") argObject.get(0);",CHAR(10),Formatting!B$1,Formatting!B$1,I51," ",J51,"=(",S51,") argObject.get(1);",CHAR(10)),CONCATENATE(Formatting!B$1,Formatting!B$1,G51," ",H51,"=(",R51,") argObject.get(0);",CHAR(10),Formatting!B$1,Formatting!B$1,I51," ",J51,"=(",S51,") argObject.get(1);",CHAR(10),Formatting!B$1,Formatting!B$1,K51," ",L51,"=(",T51,") argObject.get(2);",CHAR(10))))),IF(C51="void",CONCATENATE(Formatting!B$1,Formatting!B$1,"break; }"),CONCATENATE(Formatting!B$1,Formatting!B$1,C51," result=",IF(C51="void","null",IF(OR(C51="byte",C51="int",C51="long"),"0",IF(C51="String",CONCATENATE(CHAR(34),"Placeholder",CHAR(34)),IF(C51="byte[]",CONCATENATE("new byte[",D51,"]"),IF(C51="float","0",IF(C51="double","0","ERROR")))))),";",CHAR(10),Formatting!B$1,Formatting!B$1,"globalResult=result;",CHAR(10),Formatting!B$1,Formatting!B$1,"break;}")))</f>
        <v xml:space="preserve">    case 1045: {//Origin [IFineADCS] Method [void SetSleepAllRWs(byte sleepMode);//1045//High level command to interact with FineADCS]
        byte sleepMode=(Byte) argObject.get(0);
        break; }</v>
      </c>
      <c r="AB51" s="7" t="str">
        <f t="shared" si="3"/>
        <v>/**
&lt;pre&gt;
High level command to interact with FineADCS
Input parameters:byte sleepMode
Return parameters:void
Size of returned parameters: 0
UI8: Sleep mode
0 - Sleep Mode 1: Coast
1 - Sleep Mode 2: Passive
Brake
&lt;/pre&gt;
*/
void SetSleepAllRWs(byte sleepMode);//1045</v>
      </c>
    </row>
    <row r="52" spans="1:28" ht="165" x14ac:dyDescent="0.25">
      <c r="A52" s="2" t="s">
        <v>5</v>
      </c>
      <c r="B52" s="2" t="s">
        <v>6</v>
      </c>
      <c r="C52" s="2" t="str">
        <f>'Data types'!A$1</f>
        <v>void</v>
      </c>
      <c r="E52" s="2" t="s">
        <v>218</v>
      </c>
      <c r="F52" s="2">
        <v>1</v>
      </c>
      <c r="G52" s="2" t="str">
        <f>'Data types'!A$3</f>
        <v>int[]</v>
      </c>
      <c r="H52" s="2" t="s">
        <v>185</v>
      </c>
      <c r="J52" s="10"/>
      <c r="K52" s="10"/>
      <c r="L52" s="10"/>
      <c r="M52" s="10" t="s">
        <v>76</v>
      </c>
      <c r="N52" s="16" t="s">
        <v>219</v>
      </c>
      <c r="O52" s="10" t="s">
        <v>180</v>
      </c>
      <c r="P52" s="12" t="s">
        <v>220</v>
      </c>
      <c r="Q52" s="3">
        <f t="shared" si="4"/>
        <v>1046</v>
      </c>
      <c r="R52" s="3" t="str">
        <f>IF(G52="","",VLOOKUP(G52,'Data types'!A$1:B$20,2,FALSE))</f>
        <v>int[]</v>
      </c>
      <c r="S52" s="3" t="str">
        <f>IF(I52="","",VLOOKUP(I52,'Data types'!A$1:B$20,2,FALSE))</f>
        <v/>
      </c>
      <c r="T52" s="3" t="str">
        <f>IF(K52="","",VLOOKUP(K52,'Data types'!A$1:B$20,2,FALSE))</f>
        <v/>
      </c>
      <c r="U52" s="3" t="str">
        <f t="shared" si="0"/>
        <v>values</v>
      </c>
      <c r="V52" s="3" t="str">
        <f t="shared" si="1"/>
        <v>int[] values</v>
      </c>
      <c r="W52" s="3">
        <f>IF(C52="","",VLOOKUP(C52,'Data types'!$A$1:$B$20,2,FALSE))</f>
        <v>0</v>
      </c>
      <c r="X52" s="24" t="str">
        <f t="shared" si="2"/>
        <v>/**
&lt;pre&gt;
High level command to interact with FineADCS
Input parameters:int[] values
Return parameters:void
Size of returned parameters: 0
3x I16 : Values for 3 axis
in [mAm^2]
&lt;/pre&gt;
*/</v>
      </c>
      <c r="Y52" s="6" t="str">
        <f>CONCATENATE(Formatting!B$1,C52," ",E52,"(",V52,");//",Q52,"//",M52)</f>
        <v xml:space="preserve">    void SetDipoleMomentAllMTQs(int[] values);//1046//High level command to interact with FineADCS</v>
      </c>
      <c r="Z52" s="7" t="str">
        <f>CONCATENATE(Formatting!B$1,"@Override",CHAR(10),Formatting!B$1,"@InternalData (internalID=",Q52,",commandIDs={",CHAR(34),O52,CHAR(34),",",CHAR(34),P52,CHAR(34),"},argNames={",IF(F52="",CONCATENATE(CHAR(34),CHAR(34)),IF(F52=1,CONCATENATE(CHAR(34),H52,CHAR(34)),IF(F52=2,CONCATENATE(CHAR(34),H52,CHAR(34),",",CHAR(34),J52,CHAR(34)),IF(F52=3,CONCATENATE(CHAR(34),H52,CHAR(34),",",CHAR(34),J52,CHAR(34),",",CHAR(34),L52,CHAR(34)),"other")))),"})",CHAR(10),Formatting!B$1,"public ",C52," ",E52,"(",V52,") {",CHAR(10),IF(F52="",CONCATENATE(Formatting!B$1,Formatting!B$1,"ArrayList&lt;Object&gt; argObject=null;",CHAR(10)),IF(F52=1,CONCATENATE(Formatting!B$1,Formatting!B$1,"ArrayList&lt;Object&gt; argObject = new ArrayList&lt;Object&gt;();",CHAR(10),Formatting!B$1,Formatting!B$1,"argObject.add(",H52,");",CHAR(10)),IF(F52=2,CONCATENATE(Formatting!B$1,Formatting!B$1,"ArrayList&lt;Object&gt; argObject = new ArrayList&lt;Object&gt;();",CHAR(10),Formatting!B$1,Formatting!B$1,"argObject.add(",H52,");",CHAR(10),Formatting!B$1,Formatting!B$1,"argObject.add(",J52,");",CHAR(10)),CONCATENATE(Formatting!B$1,Formatting!B$1,"ArrayList&lt;Object&gt; argObject = new ArrayList&lt;Object&gt;();",CHAR(10),Formatting!B$1,Formatting!B$1,"argObject.add(",H52,");",CHAR(10),Formatting!B$1,Formatting!B$1,"argObject.add(",J52,");",CHAR(10),Formatting!B$1,Formatting!B$1,"argObject.add(",L52,");",CHAR(10))))),IF(C52="void",CONCATENATE(Formatting!B$1,Formatting!B$1),CONCATENATE(Formatting!B$1,Formatting!B$1,"return (",W52,") ")),"super.getSimulatorNode().runGenericMethod(",Q52,",argObject);",CHAR(10),Formatting!B$1,"};")</f>
        <v xml:space="preserve">    @Override
    @InternalData (internalID=1046,commandIDs={"0xAA","0x90"},argNames={"values"})
    public void SetDipoleMomentAllMTQs(int[] values) {
        ArrayList&lt;Object&gt; argObject = new ArrayList&lt;Object&gt;();
        argObject.add(values);
        super.getSimulatorNode().runGenericMethod(1046,argObject);
    };</v>
      </c>
      <c r="AA52" s="7" t="str">
        <f>CONCATENATE(Formatting!B$1,"case ",Q52,": {//Origin [",A52,"] Method [",TRIM(Y52),"]",CHAR(10),IF(F52="","",IF(F52=1,CONCATENATE(Formatting!B$1,Formatting!B$1,G52," ",H52,"=(",R52,") argObject.get(0);",CHAR(10)),IF(F52=2,CONCATENATE(Formatting!B$1,Formatting!B$1,G52," ",H52,"=(",R52,") argObject.get(0);",CHAR(10),Formatting!B$1,Formatting!B$1,I52," ",J52,"=(",S52,") argObject.get(1);",CHAR(10)),CONCATENATE(Formatting!B$1,Formatting!B$1,G52," ",H52,"=(",R52,") argObject.get(0);",CHAR(10),Formatting!B$1,Formatting!B$1,I52," ",J52,"=(",S52,") argObject.get(1);",CHAR(10),Formatting!B$1,Formatting!B$1,K52," ",L52,"=(",T52,") argObject.get(2);",CHAR(10))))),IF(C52="void",CONCATENATE(Formatting!B$1,Formatting!B$1,"break; }"),CONCATENATE(Formatting!B$1,Formatting!B$1,C52," result=",IF(C52="void","null",IF(OR(C52="byte",C52="int",C52="long"),"0",IF(C52="String",CONCATENATE(CHAR(34),"Placeholder",CHAR(34)),IF(C52="byte[]",CONCATENATE("new byte[",D52,"]"),IF(C52="float","0",IF(C52="double","0","ERROR")))))),";",CHAR(10),Formatting!B$1,Formatting!B$1,"globalResult=result;",CHAR(10),Formatting!B$1,Formatting!B$1,"break;}")))</f>
        <v xml:space="preserve">    case 1046: {//Origin [IFineADCS] Method [void SetDipoleMomentAllMTQs(int[] values);//1046//High level command to interact with FineADCS]
        int[] values=(int[]) argObject.get(0);
        break; }</v>
      </c>
      <c r="AB52" s="7" t="str">
        <f t="shared" si="3"/>
        <v>/**
&lt;pre&gt;
High level command to interact with FineADCS
Input parameters:int[] values
Return parameters:void
Size of returned parameters: 0
3x I16 : Values for 3 axis
in [mAm^2]
&lt;/pre&gt;
*/
void SetDipoleMomentAllMTQs(int[] values);//1046</v>
      </c>
    </row>
    <row r="53" spans="1:28" ht="165" x14ac:dyDescent="0.25">
      <c r="A53" s="2" t="s">
        <v>5</v>
      </c>
      <c r="B53" s="2" t="s">
        <v>6</v>
      </c>
      <c r="C53" s="2" t="str">
        <f>'Data types'!A$5</f>
        <v>byte[]</v>
      </c>
      <c r="D53" s="2">
        <v>6</v>
      </c>
      <c r="E53" s="2" t="s">
        <v>221</v>
      </c>
      <c r="J53" s="10"/>
      <c r="K53" s="10"/>
      <c r="L53" s="10"/>
      <c r="M53" s="10" t="s">
        <v>76</v>
      </c>
      <c r="N53" s="16" t="s">
        <v>219</v>
      </c>
      <c r="O53" s="10" t="s">
        <v>180</v>
      </c>
      <c r="P53" s="12" t="s">
        <v>222</v>
      </c>
      <c r="Q53" s="3">
        <f t="shared" si="4"/>
        <v>1047</v>
      </c>
      <c r="R53" s="3" t="str">
        <f>IF(G53="","",VLOOKUP(G53,'Data types'!A$1:B$20,2,FALSE))</f>
        <v/>
      </c>
      <c r="S53" s="3" t="str">
        <f>IF(I53="","",VLOOKUP(I53,'Data types'!A$1:B$20,2,FALSE))</f>
        <v/>
      </c>
      <c r="T53" s="3" t="str">
        <f>IF(K53="","",VLOOKUP(K53,'Data types'!A$1:B$20,2,FALSE))</f>
        <v/>
      </c>
      <c r="U53" s="3" t="str">
        <f t="shared" si="0"/>
        <v/>
      </c>
      <c r="V53" s="3" t="str">
        <f t="shared" si="1"/>
        <v/>
      </c>
      <c r="W53" s="3" t="str">
        <f>IF(C53="","",VLOOKUP(C53,'Data types'!$A$1:$B$20,2,FALSE))</f>
        <v>byte[]</v>
      </c>
      <c r="X53" s="24" t="str">
        <f t="shared" si="2"/>
        <v>/**
&lt;pre&gt;
High level command to interact with FineADCS
Input parameters:
Return parameters:byte[]
Size of returned parameters: 6
3x I16 : Values for 3 axis
in [mAm^2]
&lt;/pre&gt;
*/</v>
      </c>
      <c r="Y53" s="6" t="str">
        <f>CONCATENATE(Formatting!B$1,C53," ",E53,"(",V53,");//",Q53,"//",M53)</f>
        <v xml:space="preserve">    byte[] GetDipoleMomentAllMTQs();//1047//High level command to interact with FineADCS</v>
      </c>
      <c r="Z53" s="7" t="str">
        <f>CONCATENATE(Formatting!B$1,"@Override",CHAR(10),Formatting!B$1,"@InternalData (internalID=",Q53,",commandIDs={",CHAR(34),O53,CHAR(34),",",CHAR(34),P53,CHAR(34),"},argNames={",IF(F53="",CONCATENATE(CHAR(34),CHAR(34)),IF(F53=1,CONCATENATE(CHAR(34),H53,CHAR(34)),IF(F53=2,CONCATENATE(CHAR(34),H53,CHAR(34),",",CHAR(34),J53,CHAR(34)),IF(F53=3,CONCATENATE(CHAR(34),H53,CHAR(34),",",CHAR(34),J53,CHAR(34),",",CHAR(34),L53,CHAR(34)),"other")))),"})",CHAR(10),Formatting!B$1,"public ",C53," ",E53,"(",V53,") {",CHAR(10),IF(F53="",CONCATENATE(Formatting!B$1,Formatting!B$1,"ArrayList&lt;Object&gt; argObject=null;",CHAR(10)),IF(F53=1,CONCATENATE(Formatting!B$1,Formatting!B$1,"ArrayList&lt;Object&gt; argObject = new ArrayList&lt;Object&gt;();",CHAR(10),Formatting!B$1,Formatting!B$1,"argObject.add(",H53,");",CHAR(10)),IF(F53=2,CONCATENATE(Formatting!B$1,Formatting!B$1,"ArrayList&lt;Object&gt; argObject = new ArrayList&lt;Object&gt;();",CHAR(10),Formatting!B$1,Formatting!B$1,"argObject.add(",H53,");",CHAR(10),Formatting!B$1,Formatting!B$1,"argObject.add(",J53,");",CHAR(10)),CONCATENATE(Formatting!B$1,Formatting!B$1,"ArrayList&lt;Object&gt; argObject = new ArrayList&lt;Object&gt;();",CHAR(10),Formatting!B$1,Formatting!B$1,"argObject.add(",H53,");",CHAR(10),Formatting!B$1,Formatting!B$1,"argObject.add(",J53,");",CHAR(10),Formatting!B$1,Formatting!B$1,"argObject.add(",L53,");",CHAR(10))))),IF(C53="void",CONCATENATE(Formatting!B$1,Formatting!B$1),CONCATENATE(Formatting!B$1,Formatting!B$1,"return (",W53,") ")),"super.getSimulatorNode().runGenericMethod(",Q53,",argObject);",CHAR(10),Formatting!B$1,"};")</f>
        <v xml:space="preserve">    @Override
    @InternalData (internalID=1047,commandIDs={"0xAA","0x91"},argNames={""})
    public byte[] GetDipoleMomentAllMTQs() {
        ArrayList&lt;Object&gt; argObject=null;
        return (byte[]) super.getSimulatorNode().runGenericMethod(1047,argObject);
    };</v>
      </c>
      <c r="AA53" s="7" t="str">
        <f>CONCATENATE(Formatting!B$1,"case ",Q53,": {//Origin [",A53,"] Method [",TRIM(Y53),"]",CHAR(10),IF(F53="","",IF(F53=1,CONCATENATE(Formatting!B$1,Formatting!B$1,G53," ",H53,"=(",R53,") argObject.get(0);",CHAR(10)),IF(F53=2,CONCATENATE(Formatting!B$1,Formatting!B$1,G53," ",H53,"=(",R53,") argObject.get(0);",CHAR(10),Formatting!B$1,Formatting!B$1,I53," ",J53,"=(",S53,") argObject.get(1);",CHAR(10)),CONCATENATE(Formatting!B$1,Formatting!B$1,G53," ",H53,"=(",R53,") argObject.get(0);",CHAR(10),Formatting!B$1,Formatting!B$1,I53," ",J53,"=(",S53,") argObject.get(1);",CHAR(10),Formatting!B$1,Formatting!B$1,K53," ",L53,"=(",T53,") argObject.get(2);",CHAR(10))))),IF(C53="void",CONCATENATE(Formatting!B$1,Formatting!B$1,"break; }"),CONCATENATE(Formatting!B$1,Formatting!B$1,C53," result=",IF(C53="void","null",IF(OR(C53="byte",C53="int",C53="long"),"0",IF(C53="String",CONCATENATE(CHAR(34),"Placeholder",CHAR(34)),IF(C53="byte[]",CONCATENATE("new byte[",D53,"]"),IF(C53="float","0",IF(C53="double","0","ERROR")))))),";",CHAR(10),Formatting!B$1,Formatting!B$1,"globalResult=result;",CHAR(10),Formatting!B$1,Formatting!B$1,"break;}")))</f>
        <v xml:space="preserve">    case 1047: {//Origin [IFineADCS] Method [byte[] GetDipoleMomentAllMTQs();//1047//High level command to interact with FineADCS]
        byte[] result=new byte[6];
        globalResult=result;
        break;}</v>
      </c>
      <c r="AB53" s="7" t="str">
        <f t="shared" si="3"/>
        <v>/**
&lt;pre&gt;
High level command to interact with FineADCS
Input parameters:
Return parameters:byte[]
Size of returned parameters: 6
3x I16 : Values for 3 axis
in [mAm^2]
&lt;/pre&gt;
*/
byte[] GetDipoleMomentAllMTQs();//1047</v>
      </c>
    </row>
    <row r="54" spans="1:28" ht="150" x14ac:dyDescent="0.25">
      <c r="A54" s="2" t="s">
        <v>5</v>
      </c>
      <c r="B54" s="2" t="s">
        <v>6</v>
      </c>
      <c r="C54" s="2" t="str">
        <f>'Data types'!A$1</f>
        <v>void</v>
      </c>
      <c r="E54" s="2" t="s">
        <v>223</v>
      </c>
      <c r="J54" s="10"/>
      <c r="K54" s="10"/>
      <c r="L54" s="10"/>
      <c r="M54" s="10" t="s">
        <v>76</v>
      </c>
      <c r="N54" s="16" t="s">
        <v>224</v>
      </c>
      <c r="O54" s="10" t="s">
        <v>180</v>
      </c>
      <c r="P54" s="12" t="s">
        <v>225</v>
      </c>
      <c r="Q54" s="3">
        <f t="shared" si="4"/>
        <v>1048</v>
      </c>
      <c r="R54" s="3" t="str">
        <f>IF(G54="","",VLOOKUP(G54,'Data types'!A$1:B$20,2,FALSE))</f>
        <v/>
      </c>
      <c r="S54" s="3" t="str">
        <f>IF(I54="","",VLOOKUP(I54,'Data types'!A$1:B$20,2,FALSE))</f>
        <v/>
      </c>
      <c r="T54" s="3" t="str">
        <f>IF(K54="","",VLOOKUP(K54,'Data types'!A$1:B$20,2,FALSE))</f>
        <v/>
      </c>
      <c r="U54" s="3" t="str">
        <f t="shared" si="0"/>
        <v/>
      </c>
      <c r="V54" s="3" t="str">
        <f t="shared" si="1"/>
        <v/>
      </c>
      <c r="W54" s="3">
        <f>IF(C54="","",VLOOKUP(C54,'Data types'!$A$1:$B$20,2,FALSE))</f>
        <v>0</v>
      </c>
      <c r="X54" s="24" t="str">
        <f t="shared" si="2"/>
        <v>/**
&lt;pre&gt;
High level command to interact with FineADCS
Input parameters:
Return parameters:void
Size of returned parameters: 0
Set MTQs in sleep mode
&lt;/pre&gt;
*/</v>
      </c>
      <c r="Y54" s="6" t="str">
        <f>CONCATENATE(Formatting!B$1,C54," ",E54,"(",V54,");//",Q54,"//",M54)</f>
        <v xml:space="preserve">    void SuspendAllMTQs();//1048//High level command to interact with FineADCS</v>
      </c>
      <c r="Z54" s="7" t="str">
        <f>CONCATENATE(Formatting!B$1,"@Override",CHAR(10),Formatting!B$1,"@InternalData (internalID=",Q54,",commandIDs={",CHAR(34),O54,CHAR(34),",",CHAR(34),P54,CHAR(34),"},argNames={",IF(F54="",CONCATENATE(CHAR(34),CHAR(34)),IF(F54=1,CONCATENATE(CHAR(34),H54,CHAR(34)),IF(F54=2,CONCATENATE(CHAR(34),H54,CHAR(34),",",CHAR(34),J54,CHAR(34)),IF(F54=3,CONCATENATE(CHAR(34),H54,CHAR(34),",",CHAR(34),J54,CHAR(34),",",CHAR(34),L54,CHAR(34)),"other")))),"})",CHAR(10),Formatting!B$1,"public ",C54," ",E54,"(",V54,") {",CHAR(10),IF(F54="",CONCATENATE(Formatting!B$1,Formatting!B$1,"ArrayList&lt;Object&gt; argObject=null;",CHAR(10)),IF(F54=1,CONCATENATE(Formatting!B$1,Formatting!B$1,"ArrayList&lt;Object&gt; argObject = new ArrayList&lt;Object&gt;();",CHAR(10),Formatting!B$1,Formatting!B$1,"argObject.add(",H54,");",CHAR(10)),IF(F54=2,CONCATENATE(Formatting!B$1,Formatting!B$1,"ArrayList&lt;Object&gt; argObject = new ArrayList&lt;Object&gt;();",CHAR(10),Formatting!B$1,Formatting!B$1,"argObject.add(",H54,");",CHAR(10),Formatting!B$1,Formatting!B$1,"argObject.add(",J54,");",CHAR(10)),CONCATENATE(Formatting!B$1,Formatting!B$1,"ArrayList&lt;Object&gt; argObject = new ArrayList&lt;Object&gt;();",CHAR(10),Formatting!B$1,Formatting!B$1,"argObject.add(",H54,");",CHAR(10),Formatting!B$1,Formatting!B$1,"argObject.add(",J54,");",CHAR(10),Formatting!B$1,Formatting!B$1,"argObject.add(",L54,");",CHAR(10))))),IF(C54="void",CONCATENATE(Formatting!B$1,Formatting!B$1),CONCATENATE(Formatting!B$1,Formatting!B$1,"return (",W54,") ")),"super.getSimulatorNode().runGenericMethod(",Q54,",argObject);",CHAR(10),Formatting!B$1,"};")</f>
        <v xml:space="preserve">    @Override
    @InternalData (internalID=1048,commandIDs={"0xAA","0x92"},argNames={""})
    public void SuspendAllMTQs() {
        ArrayList&lt;Object&gt; argObject=null;
        super.getSimulatorNode().runGenericMethod(1048,argObject);
    };</v>
      </c>
      <c r="AA54" s="7" t="str">
        <f>CONCATENATE(Formatting!B$1,"case ",Q54,": {//Origin [",A54,"] Method [",TRIM(Y54),"]",CHAR(10),IF(F54="","",IF(F54=1,CONCATENATE(Formatting!B$1,Formatting!B$1,G54," ",H54,"=(",R54,") argObject.get(0);",CHAR(10)),IF(F54=2,CONCATENATE(Formatting!B$1,Formatting!B$1,G54," ",H54,"=(",R54,") argObject.get(0);",CHAR(10),Formatting!B$1,Formatting!B$1,I54," ",J54,"=(",S54,") argObject.get(1);",CHAR(10)),CONCATENATE(Formatting!B$1,Formatting!B$1,G54," ",H54,"=(",R54,") argObject.get(0);",CHAR(10),Formatting!B$1,Formatting!B$1,I54," ",J54,"=(",S54,") argObject.get(1);",CHAR(10),Formatting!B$1,Formatting!B$1,K54," ",L54,"=(",T54,") argObject.get(2);",CHAR(10))))),IF(C54="void",CONCATENATE(Formatting!B$1,Formatting!B$1,"break; }"),CONCATENATE(Formatting!B$1,Formatting!B$1,C54," result=",IF(C54="void","null",IF(OR(C54="byte",C54="int",C54="long"),"0",IF(C54="String",CONCATENATE(CHAR(34),"Placeholder",CHAR(34)),IF(C54="byte[]",CONCATENATE("new byte[",D54,"]"),IF(C54="float","0",IF(C54="double","0","ERROR")))))),";",CHAR(10),Formatting!B$1,Formatting!B$1,"globalResult=result;",CHAR(10),Formatting!B$1,Formatting!B$1,"break;}")))</f>
        <v xml:space="preserve">    case 1048: {//Origin [IFineADCS] Method [void SuspendAllMTQs();//1048//High level command to interact with FineADCS]
        break; }</v>
      </c>
      <c r="AB54" s="7" t="str">
        <f t="shared" si="3"/>
        <v>/**
&lt;pre&gt;
High level command to interact with FineADCS
Input parameters:
Return parameters:void
Size of returned parameters: 0
Set MTQs in sleep mode
&lt;/pre&gt;
*/
void SuspendAllMTQs();//1048</v>
      </c>
    </row>
    <row r="55" spans="1:28" ht="165" x14ac:dyDescent="0.25">
      <c r="A55" s="2" t="s">
        <v>5</v>
      </c>
      <c r="B55" s="2" t="s">
        <v>6</v>
      </c>
      <c r="C55" s="2" t="str">
        <f>'Data types'!A$1</f>
        <v>void</v>
      </c>
      <c r="E55" s="2" t="s">
        <v>226</v>
      </c>
      <c r="J55" s="10"/>
      <c r="K55" s="10"/>
      <c r="L55" s="10"/>
      <c r="M55" s="10" t="s">
        <v>76</v>
      </c>
      <c r="N55" s="16" t="s">
        <v>227</v>
      </c>
      <c r="O55" s="10" t="s">
        <v>180</v>
      </c>
      <c r="P55" s="12" t="s">
        <v>228</v>
      </c>
      <c r="Q55" s="3">
        <f t="shared" si="4"/>
        <v>1049</v>
      </c>
      <c r="R55" s="3" t="str">
        <f>IF(G55="","",VLOOKUP(G55,'Data types'!A$1:B$20,2,FALSE))</f>
        <v/>
      </c>
      <c r="S55" s="3" t="str">
        <f>IF(I55="","",VLOOKUP(I55,'Data types'!A$1:B$20,2,FALSE))</f>
        <v/>
      </c>
      <c r="T55" s="3" t="str">
        <f>IF(K55="","",VLOOKUP(K55,'Data types'!A$1:B$20,2,FALSE))</f>
        <v/>
      </c>
      <c r="U55" s="3" t="str">
        <f t="shared" si="0"/>
        <v/>
      </c>
      <c r="V55" s="3" t="str">
        <f t="shared" si="1"/>
        <v/>
      </c>
      <c r="W55" s="3">
        <f>IF(C55="","",VLOOKUP(C55,'Data types'!$A$1:$B$20,2,FALSE))</f>
        <v>0</v>
      </c>
      <c r="X55" s="24" t="str">
        <f t="shared" si="2"/>
        <v>/**
&lt;pre&gt;
High level command to interact with FineADCS
Input parameters:
Return parameters:void
Size of returned parameters: 0
Resume MTQs with previous
settings
&lt;/pre&gt;
*/</v>
      </c>
      <c r="Y55" s="6" t="str">
        <f>CONCATENATE(Formatting!B$1,C55," ",E55,"(",V55,");//",Q55,"//",M55)</f>
        <v xml:space="preserve">    void ResumeAllMTQs();//1049//High level command to interact with FineADCS</v>
      </c>
      <c r="Z55" s="7" t="str">
        <f>CONCATENATE(Formatting!B$1,"@Override",CHAR(10),Formatting!B$1,"@InternalData (internalID=",Q55,",commandIDs={",CHAR(34),O55,CHAR(34),",",CHAR(34),P55,CHAR(34),"},argNames={",IF(F55="",CONCATENATE(CHAR(34),CHAR(34)),IF(F55=1,CONCATENATE(CHAR(34),H55,CHAR(34)),IF(F55=2,CONCATENATE(CHAR(34),H55,CHAR(34),",",CHAR(34),J55,CHAR(34)),IF(F55=3,CONCATENATE(CHAR(34),H55,CHAR(34),",",CHAR(34),J55,CHAR(34),",",CHAR(34),L55,CHAR(34)),"other")))),"})",CHAR(10),Formatting!B$1,"public ",C55," ",E55,"(",V55,") {",CHAR(10),IF(F55="",CONCATENATE(Formatting!B$1,Formatting!B$1,"ArrayList&lt;Object&gt; argObject=null;",CHAR(10)),IF(F55=1,CONCATENATE(Formatting!B$1,Formatting!B$1,"ArrayList&lt;Object&gt; argObject = new ArrayList&lt;Object&gt;();",CHAR(10),Formatting!B$1,Formatting!B$1,"argObject.add(",H55,");",CHAR(10)),IF(F55=2,CONCATENATE(Formatting!B$1,Formatting!B$1,"ArrayList&lt;Object&gt; argObject = new ArrayList&lt;Object&gt;();",CHAR(10),Formatting!B$1,Formatting!B$1,"argObject.add(",H55,");",CHAR(10),Formatting!B$1,Formatting!B$1,"argObject.add(",J55,");",CHAR(10)),CONCATENATE(Formatting!B$1,Formatting!B$1,"ArrayList&lt;Object&gt; argObject = new ArrayList&lt;Object&gt;();",CHAR(10),Formatting!B$1,Formatting!B$1,"argObject.add(",H55,");",CHAR(10),Formatting!B$1,Formatting!B$1,"argObject.add(",J55,");",CHAR(10),Formatting!B$1,Formatting!B$1,"argObject.add(",L55,");",CHAR(10))))),IF(C55="void",CONCATENATE(Formatting!B$1,Formatting!B$1),CONCATENATE(Formatting!B$1,Formatting!B$1,"return (",W55,") ")),"super.getSimulatorNode().runGenericMethod(",Q55,",argObject);",CHAR(10),Formatting!B$1,"};")</f>
        <v xml:space="preserve">    @Override
    @InternalData (internalID=1049,commandIDs={"0xAA","0x93"},argNames={""})
    public void ResumeAllMTQs() {
        ArrayList&lt;Object&gt; argObject=null;
        super.getSimulatorNode().runGenericMethod(1049,argObject);
    };</v>
      </c>
      <c r="AA55" s="7" t="str">
        <f>CONCATENATE(Formatting!B$1,"case ",Q55,": {//Origin [",A55,"] Method [",TRIM(Y55),"]",CHAR(10),IF(F55="","",IF(F55=1,CONCATENATE(Formatting!B$1,Formatting!B$1,G55," ",H55,"=(",R55,") argObject.get(0);",CHAR(10)),IF(F55=2,CONCATENATE(Formatting!B$1,Formatting!B$1,G55," ",H55,"=(",R55,") argObject.get(0);",CHAR(10),Formatting!B$1,Formatting!B$1,I55," ",J55,"=(",S55,") argObject.get(1);",CHAR(10)),CONCATENATE(Formatting!B$1,Formatting!B$1,G55," ",H55,"=(",R55,") argObject.get(0);",CHAR(10),Formatting!B$1,Formatting!B$1,I55," ",J55,"=(",S55,") argObject.get(1);",CHAR(10),Formatting!B$1,Formatting!B$1,K55," ",L55,"=(",T55,") argObject.get(2);",CHAR(10))))),IF(C55="void",CONCATENATE(Formatting!B$1,Formatting!B$1,"break; }"),CONCATENATE(Formatting!B$1,Formatting!B$1,C55," result=",IF(C55="void","null",IF(OR(C55="byte",C55="int",C55="long"),"0",IF(C55="String",CONCATENATE(CHAR(34),"Placeholder",CHAR(34)),IF(C55="byte[]",CONCATENATE("new byte[",D55,"]"),IF(C55="float","0",IF(C55="double","0","ERROR")))))),";",CHAR(10),Formatting!B$1,Formatting!B$1,"globalResult=result;",CHAR(10),Formatting!B$1,Formatting!B$1,"break;}")))</f>
        <v xml:space="preserve">    case 1049: {//Origin [IFineADCS] Method [void ResumeAllMTQs();//1049//High level command to interact with FineADCS]
        break; }</v>
      </c>
      <c r="AB55" s="7" t="str">
        <f t="shared" si="3"/>
        <v>/**
&lt;pre&gt;
High level command to interact with FineADCS
Input parameters:
Return parameters:void
Size of returned parameters: 0
Resume MTQs with previous
settings
&lt;/pre&gt;
*/
void ResumeAllMTQs();//1049</v>
      </c>
    </row>
    <row r="56" spans="1:28" ht="150" x14ac:dyDescent="0.25">
      <c r="A56" s="2" t="s">
        <v>5</v>
      </c>
      <c r="B56" s="2" t="s">
        <v>6</v>
      </c>
      <c r="C56" s="2" t="str">
        <f>'Data types'!A$1</f>
        <v>void</v>
      </c>
      <c r="E56" s="2" t="s">
        <v>229</v>
      </c>
      <c r="J56" s="10"/>
      <c r="K56" s="10"/>
      <c r="L56" s="10"/>
      <c r="M56" s="10" t="s">
        <v>76</v>
      </c>
      <c r="N56" s="16" t="s">
        <v>230</v>
      </c>
      <c r="O56" s="10" t="s">
        <v>180</v>
      </c>
      <c r="P56" s="12" t="s">
        <v>231</v>
      </c>
      <c r="Q56" s="3">
        <f t="shared" si="4"/>
        <v>1050</v>
      </c>
      <c r="R56" s="3" t="str">
        <f>IF(G56="","",VLOOKUP(G56,'Data types'!A$1:B$20,2,FALSE))</f>
        <v/>
      </c>
      <c r="S56" s="3" t="str">
        <f>IF(I56="","",VLOOKUP(I56,'Data types'!A$1:B$20,2,FALSE))</f>
        <v/>
      </c>
      <c r="T56" s="3" t="str">
        <f>IF(K56="","",VLOOKUP(K56,'Data types'!A$1:B$20,2,FALSE))</f>
        <v/>
      </c>
      <c r="U56" s="3" t="str">
        <f t="shared" si="0"/>
        <v/>
      </c>
      <c r="V56" s="3" t="str">
        <f t="shared" si="1"/>
        <v/>
      </c>
      <c r="W56" s="3">
        <f>IF(C56="","",VLOOKUP(C56,'Data types'!$A$1:$B$20,2,FALSE))</f>
        <v>0</v>
      </c>
      <c r="X56" s="24" t="str">
        <f t="shared" si="2"/>
        <v>/**
&lt;pre&gt;
High level command to interact with FineADCS
Input parameters:
Return parameters:void
Size of returned parameters: 0
Reset MTQs Microcontrollers
&lt;/pre&gt;
*/</v>
      </c>
      <c r="Y56" s="6" t="str">
        <f>CONCATENATE(Formatting!B$1,C56," ",E56,"(",V56,");//",Q56,"//",M56)</f>
        <v xml:space="preserve">    void ResetAllMTQs();//1050//High level command to interact with FineADCS</v>
      </c>
      <c r="Z56" s="7" t="str">
        <f>CONCATENATE(Formatting!B$1,"@Override",CHAR(10),Formatting!B$1,"@InternalData (internalID=",Q56,",commandIDs={",CHAR(34),O56,CHAR(34),",",CHAR(34),P56,CHAR(34),"},argNames={",IF(F56="",CONCATENATE(CHAR(34),CHAR(34)),IF(F56=1,CONCATENATE(CHAR(34),H56,CHAR(34)),IF(F56=2,CONCATENATE(CHAR(34),H56,CHAR(34),",",CHAR(34),J56,CHAR(34)),IF(F56=3,CONCATENATE(CHAR(34),H56,CHAR(34),",",CHAR(34),J56,CHAR(34),",",CHAR(34),L56,CHAR(34)),"other")))),"})",CHAR(10),Formatting!B$1,"public ",C56," ",E56,"(",V56,") {",CHAR(10),IF(F56="",CONCATENATE(Formatting!B$1,Formatting!B$1,"ArrayList&lt;Object&gt; argObject=null;",CHAR(10)),IF(F56=1,CONCATENATE(Formatting!B$1,Formatting!B$1,"ArrayList&lt;Object&gt; argObject = new ArrayList&lt;Object&gt;();",CHAR(10),Formatting!B$1,Formatting!B$1,"argObject.add(",H56,");",CHAR(10)),IF(F56=2,CONCATENATE(Formatting!B$1,Formatting!B$1,"ArrayList&lt;Object&gt; argObject = new ArrayList&lt;Object&gt;();",CHAR(10),Formatting!B$1,Formatting!B$1,"argObject.add(",H56,");",CHAR(10),Formatting!B$1,Formatting!B$1,"argObject.add(",J56,");",CHAR(10)),CONCATENATE(Formatting!B$1,Formatting!B$1,"ArrayList&lt;Object&gt; argObject = new ArrayList&lt;Object&gt;();",CHAR(10),Formatting!B$1,Formatting!B$1,"argObject.add(",H56,");",CHAR(10),Formatting!B$1,Formatting!B$1,"argObject.add(",J56,");",CHAR(10),Formatting!B$1,Formatting!B$1,"argObject.add(",L56,");",CHAR(10))))),IF(C56="void",CONCATENATE(Formatting!B$1,Formatting!B$1),CONCATENATE(Formatting!B$1,Formatting!B$1,"return (",W56,") ")),"super.getSimulatorNode().runGenericMethod(",Q56,",argObject);",CHAR(10),Formatting!B$1,"};")</f>
        <v xml:space="preserve">    @Override
    @InternalData (internalID=1050,commandIDs={"0xAA","0x94"},argNames={""})
    public void ResetAllMTQs() {
        ArrayList&lt;Object&gt; argObject=null;
        super.getSimulatorNode().runGenericMethod(1050,argObject);
    };</v>
      </c>
      <c r="AA56" s="7" t="str">
        <f>CONCATENATE(Formatting!B$1,"case ",Q56,": {//Origin [",A56,"] Method [",TRIM(Y56),"]",CHAR(10),IF(F56="","",IF(F56=1,CONCATENATE(Formatting!B$1,Formatting!B$1,G56," ",H56,"=(",R56,") argObject.get(0);",CHAR(10)),IF(F56=2,CONCATENATE(Formatting!B$1,Formatting!B$1,G56," ",H56,"=(",R56,") argObject.get(0);",CHAR(10),Formatting!B$1,Formatting!B$1,I56," ",J56,"=(",S56,") argObject.get(1);",CHAR(10)),CONCATENATE(Formatting!B$1,Formatting!B$1,G56," ",H56,"=(",R56,") argObject.get(0);",CHAR(10),Formatting!B$1,Formatting!B$1,I56," ",J56,"=(",S56,") argObject.get(1);",CHAR(10),Formatting!B$1,Formatting!B$1,K56," ",L56,"=(",T56,") argObject.get(2);",CHAR(10))))),IF(C56="void",CONCATENATE(Formatting!B$1,Formatting!B$1,"break; }"),CONCATENATE(Formatting!B$1,Formatting!B$1,C56," result=",IF(C56="void","null",IF(OR(C56="byte",C56="int",C56="long"),"0",IF(C56="String",CONCATENATE(CHAR(34),"Placeholder",CHAR(34)),IF(C56="byte[]",CONCATENATE("new byte[",D56,"]"),IF(C56="float","0",IF(C56="double","0","ERROR")))))),";",CHAR(10),Formatting!B$1,Formatting!B$1,"globalResult=result;",CHAR(10),Formatting!B$1,Formatting!B$1,"break;}")))</f>
        <v xml:space="preserve">    case 1050: {//Origin [IFineADCS] Method [void ResetAllMTQs();//1050//High level command to interact with FineADCS]
        break; }</v>
      </c>
      <c r="AB56" s="7" t="str">
        <f t="shared" si="3"/>
        <v>/**
&lt;pre&gt;
High level command to interact with FineADCS
Input parameters:
Return parameters:void
Size of returned parameters: 0
Reset MTQs Microcontrollers
&lt;/pre&gt;
*/
void ResetAllMTQs();//1050</v>
      </c>
    </row>
    <row r="57" spans="1:28" ht="195" x14ac:dyDescent="0.25">
      <c r="A57" s="2" t="s">
        <v>5</v>
      </c>
      <c r="B57" s="2" t="s">
        <v>6</v>
      </c>
      <c r="C57" s="2" t="str">
        <f>'Data types'!A$1</f>
        <v>void</v>
      </c>
      <c r="E57" s="2" t="s">
        <v>232</v>
      </c>
      <c r="J57" s="10"/>
      <c r="K57" s="10"/>
      <c r="L57" s="10"/>
      <c r="M57" s="10" t="s">
        <v>76</v>
      </c>
      <c r="N57" s="16" t="s">
        <v>233</v>
      </c>
      <c r="O57" s="10" t="s">
        <v>180</v>
      </c>
      <c r="P57" s="12" t="s">
        <v>234</v>
      </c>
      <c r="Q57" s="3">
        <f t="shared" si="4"/>
        <v>1051</v>
      </c>
      <c r="R57" s="3" t="str">
        <f>IF(G57="","",VLOOKUP(G57,'Data types'!A$1:B$20,2,FALSE))</f>
        <v/>
      </c>
      <c r="S57" s="3" t="str">
        <f>IF(I57="","",VLOOKUP(I57,'Data types'!A$1:B$20,2,FALSE))</f>
        <v/>
      </c>
      <c r="T57" s="3" t="str">
        <f>IF(K57="","",VLOOKUP(K57,'Data types'!A$1:B$20,2,FALSE))</f>
        <v/>
      </c>
      <c r="U57" s="3" t="str">
        <f t="shared" si="0"/>
        <v/>
      </c>
      <c r="V57" s="3" t="str">
        <f t="shared" si="1"/>
        <v/>
      </c>
      <c r="W57" s="3">
        <f>IF(C57="","",VLOOKUP(C57,'Data types'!$A$1:$B$20,2,FALSE))</f>
        <v>0</v>
      </c>
      <c r="X57" s="24" t="str">
        <f t="shared" si="2"/>
        <v>/**
&lt;pre&gt;
High level command to interact with FineADCS
Input parameters:
Return parameters:void
Size of returned parameters: 0
Degaus operation to remove
resisual magnetic field in
the mtqs. Restart of mtqs
needed after this operation
&lt;/pre&gt;
*/</v>
      </c>
      <c r="Y57" s="6" t="str">
        <f>CONCATENATE(Formatting!B$1,C57," ",E57,"(",V57,");//",Q57,"//",M57)</f>
        <v xml:space="preserve">    void RunSelftTestAllMTQs();//1051//High level command to interact with FineADCS</v>
      </c>
      <c r="Z57" s="7" t="str">
        <f>CONCATENATE(Formatting!B$1,"@Override",CHAR(10),Formatting!B$1,"@InternalData (internalID=",Q57,",commandIDs={",CHAR(34),O57,CHAR(34),",",CHAR(34),P57,CHAR(34),"},argNames={",IF(F57="",CONCATENATE(CHAR(34),CHAR(34)),IF(F57=1,CONCATENATE(CHAR(34),H57,CHAR(34)),IF(F57=2,CONCATENATE(CHAR(34),H57,CHAR(34),",",CHAR(34),J57,CHAR(34)),IF(F57=3,CONCATENATE(CHAR(34),H57,CHAR(34),",",CHAR(34),J57,CHAR(34),",",CHAR(34),L57,CHAR(34)),"other")))),"})",CHAR(10),Formatting!B$1,"public ",C57," ",E57,"(",V57,") {",CHAR(10),IF(F57="",CONCATENATE(Formatting!B$1,Formatting!B$1,"ArrayList&lt;Object&gt; argObject=null;",CHAR(10)),IF(F57=1,CONCATENATE(Formatting!B$1,Formatting!B$1,"ArrayList&lt;Object&gt; argObject = new ArrayList&lt;Object&gt;();",CHAR(10),Formatting!B$1,Formatting!B$1,"argObject.add(",H57,");",CHAR(10)),IF(F57=2,CONCATENATE(Formatting!B$1,Formatting!B$1,"ArrayList&lt;Object&gt; argObject = new ArrayList&lt;Object&gt;();",CHAR(10),Formatting!B$1,Formatting!B$1,"argObject.add(",H57,");",CHAR(10),Formatting!B$1,Formatting!B$1,"argObject.add(",J57,");",CHAR(10)),CONCATENATE(Formatting!B$1,Formatting!B$1,"ArrayList&lt;Object&gt; argObject = new ArrayList&lt;Object&gt;();",CHAR(10),Formatting!B$1,Formatting!B$1,"argObject.add(",H57,");",CHAR(10),Formatting!B$1,Formatting!B$1,"argObject.add(",J57,");",CHAR(10),Formatting!B$1,Formatting!B$1,"argObject.add(",L57,");",CHAR(10))))),IF(C57="void",CONCATENATE(Formatting!B$1,Formatting!B$1),CONCATENATE(Formatting!B$1,Formatting!B$1,"return (",W57,") ")),"super.getSimulatorNode().runGenericMethod(",Q57,",argObject);",CHAR(10),Formatting!B$1,"};")</f>
        <v xml:space="preserve">    @Override
    @InternalData (internalID=1051,commandIDs={"0xAA","0x95"},argNames={""})
    public void RunSelftTestAllMTQs() {
        ArrayList&lt;Object&gt; argObject=null;
        super.getSimulatorNode().runGenericMethod(1051,argObject);
    };</v>
      </c>
      <c r="AA57" s="7" t="str">
        <f>CONCATENATE(Formatting!B$1,"case ",Q57,": {//Origin [",A57,"] Method [",TRIM(Y57),"]",CHAR(10),IF(F57="","",IF(F57=1,CONCATENATE(Formatting!B$1,Formatting!B$1,G57," ",H57,"=(",R57,") argObject.get(0);",CHAR(10)),IF(F57=2,CONCATENATE(Formatting!B$1,Formatting!B$1,G57," ",H57,"=(",R57,") argObject.get(0);",CHAR(10),Formatting!B$1,Formatting!B$1,I57," ",J57,"=(",S57,") argObject.get(1);",CHAR(10)),CONCATENATE(Formatting!B$1,Formatting!B$1,G57," ",H57,"=(",R57,") argObject.get(0);",CHAR(10),Formatting!B$1,Formatting!B$1,I57," ",J57,"=(",S57,") argObject.get(1);",CHAR(10),Formatting!B$1,Formatting!B$1,K57," ",L57,"=(",T57,") argObject.get(2);",CHAR(10))))),IF(C57="void",CONCATENATE(Formatting!B$1,Formatting!B$1,"break; }"),CONCATENATE(Formatting!B$1,Formatting!B$1,C57," result=",IF(C57="void","null",IF(OR(C57="byte",C57="int",C57="long"),"0",IF(C57="String",CONCATENATE(CHAR(34),"Placeholder",CHAR(34)),IF(C57="byte[]",CONCATENATE("new byte[",D57,"]"),IF(C57="float","0",IF(C57="double","0","ERROR")))))),";",CHAR(10),Formatting!B$1,Formatting!B$1,"globalResult=result;",CHAR(10),Formatting!B$1,Formatting!B$1,"break;}")))</f>
        <v xml:space="preserve">    case 1051: {//Origin [IFineADCS] Method [void RunSelftTestAllMTQs();//1051//High level command to interact with FineADCS]
        break; }</v>
      </c>
      <c r="AB57" s="7" t="str">
        <f t="shared" si="3"/>
        <v>/**
&lt;pre&gt;
High level command to interact with FineADCS
Input parameters:
Return parameters:void
Size of returned parameters: 0
Degaus operation to remove
resisual magnetic field in
the mtqs. Restart of mtqs
needed after this operation
&lt;/pre&gt;
*/
void RunSelftTestAllMTQs();//1051</v>
      </c>
    </row>
    <row r="58" spans="1:28" ht="210" x14ac:dyDescent="0.25">
      <c r="A58" s="2" t="s">
        <v>5</v>
      </c>
      <c r="B58" s="2" t="s">
        <v>6</v>
      </c>
      <c r="C58" s="2" t="str">
        <f>'Data types'!A$1</f>
        <v>void</v>
      </c>
      <c r="D58" s="2">
        <v>0</v>
      </c>
      <c r="E58" s="2" t="s">
        <v>235</v>
      </c>
      <c r="F58" s="2">
        <v>1</v>
      </c>
      <c r="G58" s="2" t="str">
        <f>'Data types'!A$2</f>
        <v>int</v>
      </c>
      <c r="H58" s="2" t="s">
        <v>236</v>
      </c>
      <c r="J58" s="10"/>
      <c r="K58" s="10"/>
      <c r="L58" s="10"/>
      <c r="M58" s="10" t="s">
        <v>76</v>
      </c>
      <c r="N58" s="16" t="s">
        <v>237</v>
      </c>
      <c r="O58" s="10" t="s">
        <v>180</v>
      </c>
      <c r="P58" s="12" t="s">
        <v>238</v>
      </c>
      <c r="Q58" s="3">
        <f t="shared" si="4"/>
        <v>1052</v>
      </c>
      <c r="R58" s="3" t="str">
        <f>IF(G58="","",VLOOKUP(G58,'Data types'!A$1:B$20,2,FALSE))</f>
        <v>Integer</v>
      </c>
      <c r="S58" s="3" t="str">
        <f>IF(I58="","",VLOOKUP(I58,'Data types'!A$1:B$20,2,FALSE))</f>
        <v/>
      </c>
      <c r="T58" s="3" t="str">
        <f>IF(K58="","",VLOOKUP(K58,'Data types'!A$1:B$20,2,FALSE))</f>
        <v/>
      </c>
      <c r="U58" s="3" t="str">
        <f t="shared" si="0"/>
        <v>relaxtime</v>
      </c>
      <c r="V58" s="3" t="str">
        <f t="shared" si="1"/>
        <v>int relaxtime</v>
      </c>
      <c r="W58" s="3">
        <f>IF(C58="","",VLOOKUP(C58,'Data types'!$A$1:$B$20,2,FALSE))</f>
        <v>0</v>
      </c>
      <c r="X58" s="24" t="str">
        <f t="shared" si="2"/>
        <v>/**
&lt;pre&gt;
High level command to interact with FineADCS
Input parameters:int relaxtime
Return parameters:void
Size of returned parameters: 0
Set relax time for all MTQs.
Relax time: time MTQ needs
to build up or destroy the
desired field
I16: relax time in [msec ]
&lt;/pre&gt;
*/</v>
      </c>
      <c r="Y58" s="6" t="str">
        <f>CONCATENATE(Formatting!B$1,C58," ",E58,"(",V58,");//",Q58,"//",M58)</f>
        <v xml:space="preserve">    void SetMTQRelaxTime(int relaxtime);//1052//High level command to interact with FineADCS</v>
      </c>
      <c r="Z58" s="7" t="str">
        <f>CONCATENATE(Formatting!B$1,"@Override",CHAR(10),Formatting!B$1,"@InternalData (internalID=",Q58,",commandIDs={",CHAR(34),O58,CHAR(34),",",CHAR(34),P58,CHAR(34),"},argNames={",IF(F58="",CONCATENATE(CHAR(34),CHAR(34)),IF(F58=1,CONCATENATE(CHAR(34),H58,CHAR(34)),IF(F58=2,CONCATENATE(CHAR(34),H58,CHAR(34),",",CHAR(34),J58,CHAR(34)),IF(F58=3,CONCATENATE(CHAR(34),H58,CHAR(34),",",CHAR(34),J58,CHAR(34),",",CHAR(34),L58,CHAR(34)),"other")))),"})",CHAR(10),Formatting!B$1,"public ",C58," ",E58,"(",V58,") {",CHAR(10),IF(F58="",CONCATENATE(Formatting!B$1,Formatting!B$1,"ArrayList&lt;Object&gt; argObject=null;",CHAR(10)),IF(F58=1,CONCATENATE(Formatting!B$1,Formatting!B$1,"ArrayList&lt;Object&gt; argObject = new ArrayList&lt;Object&gt;();",CHAR(10),Formatting!B$1,Formatting!B$1,"argObject.add(",H58,");",CHAR(10)),IF(F58=2,CONCATENATE(Formatting!B$1,Formatting!B$1,"ArrayList&lt;Object&gt; argObject = new ArrayList&lt;Object&gt;();",CHAR(10),Formatting!B$1,Formatting!B$1,"argObject.add(",H58,");",CHAR(10),Formatting!B$1,Formatting!B$1,"argObject.add(",J58,");",CHAR(10)),CONCATENATE(Formatting!B$1,Formatting!B$1,"ArrayList&lt;Object&gt; argObject = new ArrayList&lt;Object&gt;();",CHAR(10),Formatting!B$1,Formatting!B$1,"argObject.add(",H58,");",CHAR(10),Formatting!B$1,Formatting!B$1,"argObject.add(",J58,");",CHAR(10),Formatting!B$1,Formatting!B$1,"argObject.add(",L58,");",CHAR(10))))),IF(C58="void",CONCATENATE(Formatting!B$1,Formatting!B$1),CONCATENATE(Formatting!B$1,Formatting!B$1,"return (",W58,") ")),"super.getSimulatorNode().runGenericMethod(",Q58,",argObject);",CHAR(10),Formatting!B$1,"};")</f>
        <v xml:space="preserve">    @Override
    @InternalData (internalID=1052,commandIDs={"0xAA","0x96"},argNames={"relaxtime"})
    public void SetMTQRelaxTime(int relaxtime) {
        ArrayList&lt;Object&gt; argObject = new ArrayList&lt;Object&gt;();
        argObject.add(relaxtime);
        super.getSimulatorNode().runGenericMethod(1052,argObject);
    };</v>
      </c>
      <c r="AA58" s="7" t="str">
        <f>CONCATENATE(Formatting!B$1,"case ",Q58,": {//Origin [",A58,"] Method [",TRIM(Y58),"]",CHAR(10),IF(F58="","",IF(F58=1,CONCATENATE(Formatting!B$1,Formatting!B$1,G58," ",H58,"=(",R58,") argObject.get(0);",CHAR(10)),IF(F58=2,CONCATENATE(Formatting!B$1,Formatting!B$1,G58," ",H58,"=(",R58,") argObject.get(0);",CHAR(10),Formatting!B$1,Formatting!B$1,I58," ",J58,"=(",S58,") argObject.get(1);",CHAR(10)),CONCATENATE(Formatting!B$1,Formatting!B$1,G58," ",H58,"=(",R58,") argObject.get(0);",CHAR(10),Formatting!B$1,Formatting!B$1,I58," ",J58,"=(",S58,") argObject.get(1);",CHAR(10),Formatting!B$1,Formatting!B$1,K58," ",L58,"=(",T58,") argObject.get(2);",CHAR(10))))),IF(C58="void",CONCATENATE(Formatting!B$1,Formatting!B$1,"break; }"),CONCATENATE(Formatting!B$1,Formatting!B$1,C58," result=",IF(C58="void","null",IF(OR(C58="byte",C58="int",C58="long"),"0",IF(C58="String",CONCATENATE(CHAR(34),"Placeholder",CHAR(34)),IF(C58="byte[]",CONCATENATE("new byte[",D58,"]"),IF(C58="float","0",IF(C58="double","0","ERROR")))))),";",CHAR(10),Formatting!B$1,Formatting!B$1,"globalResult=result;",CHAR(10),Formatting!B$1,Formatting!B$1,"break;}")))</f>
        <v xml:space="preserve">    case 1052: {//Origin [IFineADCS] Method [void SetMTQRelaxTime(int relaxtime);//1052//High level command to interact with FineADCS]
        int relaxtime=(Integer) argObject.get(0);
        break; }</v>
      </c>
      <c r="AB58" s="7" t="str">
        <f t="shared" si="3"/>
        <v>/**
&lt;pre&gt;
High level command to interact with FineADCS
Input parameters:int relaxtime
Return parameters:void
Size of returned parameters: 0
Set relax time for all MTQs.
Relax time: time MTQ needs
to build up or destroy the
desired field
I16: relax time in [msec ]
&lt;/pre&gt;
*/
void SetMTQRelaxTime(int relaxtime);//1052</v>
      </c>
    </row>
    <row r="59" spans="1:28" ht="150" x14ac:dyDescent="0.25">
      <c r="A59" s="2" t="s">
        <v>5</v>
      </c>
      <c r="B59" s="2" t="s">
        <v>6</v>
      </c>
      <c r="C59" s="2" t="str">
        <f>'Data types'!A$1</f>
        <v>void</v>
      </c>
      <c r="D59" s="2">
        <v>0</v>
      </c>
      <c r="E59" s="2" t="s">
        <v>239</v>
      </c>
      <c r="J59" s="10"/>
      <c r="K59" s="10"/>
      <c r="L59" s="10"/>
      <c r="M59" s="10" t="s">
        <v>76</v>
      </c>
      <c r="N59" s="16" t="s">
        <v>240</v>
      </c>
      <c r="O59" s="10" t="s">
        <v>180</v>
      </c>
      <c r="P59" s="12" t="s">
        <v>241</v>
      </c>
      <c r="Q59" s="3">
        <f t="shared" si="4"/>
        <v>1053</v>
      </c>
      <c r="R59" s="3" t="str">
        <f>IF(G59="","",VLOOKUP(G59,'Data types'!A$1:B$20,2,FALSE))</f>
        <v/>
      </c>
      <c r="S59" s="3" t="str">
        <f>IF(I59="","",VLOOKUP(I59,'Data types'!A$1:B$20,2,FALSE))</f>
        <v/>
      </c>
      <c r="T59" s="3" t="str">
        <f>IF(K59="","",VLOOKUP(K59,'Data types'!A$1:B$20,2,FALSE))</f>
        <v/>
      </c>
      <c r="U59" s="3" t="str">
        <f t="shared" si="0"/>
        <v/>
      </c>
      <c r="V59" s="3" t="str">
        <f t="shared" si="1"/>
        <v/>
      </c>
      <c r="W59" s="3">
        <f>IF(C59="","",VLOOKUP(C59,'Data types'!$A$1:$B$20,2,FALSE))</f>
        <v>0</v>
      </c>
      <c r="X59" s="24" t="str">
        <f t="shared" si="2"/>
        <v>/**
&lt;pre&gt;
High level command to interact with FineADCS
Input parameters:
Return parameters:void
Size of returned parameters: 0
Set all MTQs target to zero.
&lt;/pre&gt;
*/</v>
      </c>
      <c r="Y59" s="6" t="str">
        <f>CONCATENATE(Formatting!B$1,C59," ",E59,"(",V59,");//",Q59,"//",M59)</f>
        <v xml:space="preserve">    void StopAllMTQ();//1053//High level command to interact with FineADCS</v>
      </c>
      <c r="Z59" s="7" t="str">
        <f>CONCATENATE(Formatting!B$1,"@Override",CHAR(10),Formatting!B$1,"@InternalData (internalID=",Q59,",commandIDs={",CHAR(34),O59,CHAR(34),",",CHAR(34),P59,CHAR(34),"},argNames={",IF(F59="",CONCATENATE(CHAR(34),CHAR(34)),IF(F59=1,CONCATENATE(CHAR(34),H59,CHAR(34)),IF(F59=2,CONCATENATE(CHAR(34),H59,CHAR(34),",",CHAR(34),J59,CHAR(34)),IF(F59=3,CONCATENATE(CHAR(34),H59,CHAR(34),",",CHAR(34),J59,CHAR(34),",",CHAR(34),L59,CHAR(34)),"other")))),"})",CHAR(10),Formatting!B$1,"public ",C59," ",E59,"(",V59,") {",CHAR(10),IF(F59="",CONCATENATE(Formatting!B$1,Formatting!B$1,"ArrayList&lt;Object&gt; argObject=null;",CHAR(10)),IF(F59=1,CONCATENATE(Formatting!B$1,Formatting!B$1,"ArrayList&lt;Object&gt; argObject = new ArrayList&lt;Object&gt;();",CHAR(10),Formatting!B$1,Formatting!B$1,"argObject.add(",H59,");",CHAR(10)),IF(F59=2,CONCATENATE(Formatting!B$1,Formatting!B$1,"ArrayList&lt;Object&gt; argObject = new ArrayList&lt;Object&gt;();",CHAR(10),Formatting!B$1,Formatting!B$1,"argObject.add(",H59,");",CHAR(10),Formatting!B$1,Formatting!B$1,"argObject.add(",J59,");",CHAR(10)),CONCATENATE(Formatting!B$1,Formatting!B$1,"ArrayList&lt;Object&gt; argObject = new ArrayList&lt;Object&gt;();",CHAR(10),Formatting!B$1,Formatting!B$1,"argObject.add(",H59,");",CHAR(10),Formatting!B$1,Formatting!B$1,"argObject.add(",J59,");",CHAR(10),Formatting!B$1,Formatting!B$1,"argObject.add(",L59,");",CHAR(10))))),IF(C59="void",CONCATENATE(Formatting!B$1,Formatting!B$1),CONCATENATE(Formatting!B$1,Formatting!B$1,"return (",W59,") ")),"super.getSimulatorNode().runGenericMethod(",Q59,",argObject);",CHAR(10),Formatting!B$1,"};")</f>
        <v xml:space="preserve">    @Override
    @InternalData (internalID=1053,commandIDs={"0xAA","0x97"},argNames={""})
    public void StopAllMTQ() {
        ArrayList&lt;Object&gt; argObject=null;
        super.getSimulatorNode().runGenericMethod(1053,argObject);
    };</v>
      </c>
      <c r="AA59" s="7" t="str">
        <f>CONCATENATE(Formatting!B$1,"case ",Q59,": {//Origin [",A59,"] Method [",TRIM(Y59),"]",CHAR(10),IF(F59="","",IF(F59=1,CONCATENATE(Formatting!B$1,Formatting!B$1,G59," ",H59,"=(",R59,") argObject.get(0);",CHAR(10)),IF(F59=2,CONCATENATE(Formatting!B$1,Formatting!B$1,G59," ",H59,"=(",R59,") argObject.get(0);",CHAR(10),Formatting!B$1,Formatting!B$1,I59," ",J59,"=(",S59,") argObject.get(1);",CHAR(10)),CONCATENATE(Formatting!B$1,Formatting!B$1,G59," ",H59,"=(",R59,") argObject.get(0);",CHAR(10),Formatting!B$1,Formatting!B$1,I59," ",J59,"=(",S59,") argObject.get(1);",CHAR(10),Formatting!B$1,Formatting!B$1,K59," ",L59,"=(",T59,") argObject.get(2);",CHAR(10))))),IF(C59="void",CONCATENATE(Formatting!B$1,Formatting!B$1,"break; }"),CONCATENATE(Formatting!B$1,Formatting!B$1,C59," result=",IF(C59="void","null",IF(OR(C59="byte",C59="int",C59="long"),"0",IF(C59="String",CONCATENATE(CHAR(34),"Placeholder",CHAR(34)),IF(C59="byte[]",CONCATENATE("new byte[",D59,"]"),IF(C59="float","0",IF(C59="double","0","ERROR")))))),";",CHAR(10),Formatting!B$1,Formatting!B$1,"globalResult=result;",CHAR(10),Formatting!B$1,Formatting!B$1,"break;}")))</f>
        <v xml:space="preserve">    case 1053: {//Origin [IFineADCS] Method [void StopAllMTQ();//1053//High level command to interact with FineADCS]
        break; }</v>
      </c>
      <c r="AB59" s="7" t="str">
        <f t="shared" si="3"/>
        <v>/**
&lt;pre&gt;
High level command to interact with FineADCS
Input parameters:
Return parameters:void
Size of returned parameters: 0
Set all MTQs target to zero.
&lt;/pre&gt;
*/
void StopAllMTQ();//1053</v>
      </c>
    </row>
    <row r="60" spans="1:28" ht="165" x14ac:dyDescent="0.25">
      <c r="A60" s="2" t="s">
        <v>5</v>
      </c>
      <c r="B60" s="2" t="s">
        <v>6</v>
      </c>
      <c r="C60" s="2" t="str">
        <f>'Data types'!A$1</f>
        <v>void</v>
      </c>
      <c r="D60" s="2">
        <v>0</v>
      </c>
      <c r="E60" s="2" t="s">
        <v>242</v>
      </c>
      <c r="F60" s="2">
        <v>1</v>
      </c>
      <c r="G60" s="2" t="str">
        <f>'Data types'!A$2</f>
        <v>int</v>
      </c>
      <c r="H60" s="2" t="s">
        <v>243</v>
      </c>
      <c r="J60" s="10"/>
      <c r="K60" s="10"/>
      <c r="L60" s="10"/>
      <c r="M60" s="10" t="s">
        <v>76</v>
      </c>
      <c r="N60" s="16" t="s">
        <v>244</v>
      </c>
      <c r="O60" s="10" t="s">
        <v>245</v>
      </c>
      <c r="P60" s="12" t="s">
        <v>48</v>
      </c>
      <c r="Q60" s="3">
        <f t="shared" si="4"/>
        <v>1054</v>
      </c>
      <c r="R60" s="3" t="str">
        <f>IF(G60="","",VLOOKUP(G60,'Data types'!A$1:B$20,2,FALSE))</f>
        <v>Integer</v>
      </c>
      <c r="S60" s="3" t="str">
        <f>IF(I60="","",VLOOKUP(I60,'Data types'!A$1:B$20,2,FALSE))</f>
        <v/>
      </c>
      <c r="T60" s="3" t="str">
        <f>IF(K60="","",VLOOKUP(K60,'Data types'!A$1:B$20,2,FALSE))</f>
        <v/>
      </c>
      <c r="U60" s="3" t="str">
        <f t="shared" si="0"/>
        <v>dipoleValue</v>
      </c>
      <c r="V60" s="3" t="str">
        <f t="shared" si="1"/>
        <v>int dipoleValue</v>
      </c>
      <c r="W60" s="3">
        <f>IF(C60="","",VLOOKUP(C60,'Data types'!$A$1:$B$20,2,FALSE))</f>
        <v>0</v>
      </c>
      <c r="X60" s="24" t="str">
        <f t="shared" si="2"/>
        <v>/**
&lt;pre&gt;
High level command to interact with FineADCS
Input parameters:int dipoleValue
Return parameters:void
Size of returned parameters: 0
Set I16: Dipole moment value
in [mAm^2]
&lt;/pre&gt;
*/</v>
      </c>
      <c r="Y60" s="6" t="str">
        <f>CONCATENATE(Formatting!B$1,C60," ",E60,"(",V60,");//",Q60,"//",M60)</f>
        <v xml:space="preserve">    void MTQXSetDipoleMoment(int dipoleValue);//1054//High level command to interact with FineADCS</v>
      </c>
      <c r="Z60" s="7" t="str">
        <f>CONCATENATE(Formatting!B$1,"@Override",CHAR(10),Formatting!B$1,"@InternalData (internalID=",Q60,",commandIDs={",CHAR(34),O60,CHAR(34),",",CHAR(34),P60,CHAR(34),"},argNames={",IF(F60="",CONCATENATE(CHAR(34),CHAR(34)),IF(F60=1,CONCATENATE(CHAR(34),H60,CHAR(34)),IF(F60=2,CONCATENATE(CHAR(34),H60,CHAR(34),",",CHAR(34),J60,CHAR(34)),IF(F60=3,CONCATENATE(CHAR(34),H60,CHAR(34),",",CHAR(34),J60,CHAR(34),",",CHAR(34),L60,CHAR(34)),"other")))),"})",CHAR(10),Formatting!B$1,"public ",C60," ",E60,"(",V60,") {",CHAR(10),IF(F60="",CONCATENATE(Formatting!B$1,Formatting!B$1,"ArrayList&lt;Object&gt; argObject=null;",CHAR(10)),IF(F60=1,CONCATENATE(Formatting!B$1,Formatting!B$1,"ArrayList&lt;Object&gt; argObject = new ArrayList&lt;Object&gt;();",CHAR(10),Formatting!B$1,Formatting!B$1,"argObject.add(",H60,");",CHAR(10)),IF(F60=2,CONCATENATE(Formatting!B$1,Formatting!B$1,"ArrayList&lt;Object&gt; argObject = new ArrayList&lt;Object&gt;();",CHAR(10),Formatting!B$1,Formatting!B$1,"argObject.add(",H60,");",CHAR(10),Formatting!B$1,Formatting!B$1,"argObject.add(",J60,");",CHAR(10)),CONCATENATE(Formatting!B$1,Formatting!B$1,"ArrayList&lt;Object&gt; argObject = new ArrayList&lt;Object&gt;();",CHAR(10),Formatting!B$1,Formatting!B$1,"argObject.add(",H60,");",CHAR(10),Formatting!B$1,Formatting!B$1,"argObject.add(",J60,");",CHAR(10),Formatting!B$1,Formatting!B$1,"argObject.add(",L60,");",CHAR(10))))),IF(C60="void",CONCATENATE(Formatting!B$1,Formatting!B$1),CONCATENATE(Formatting!B$1,Formatting!B$1,"return (",W60,") ")),"super.getSimulatorNode().runGenericMethod(",Q60,",argObject);",CHAR(10),Formatting!B$1,"};")</f>
        <v xml:space="preserve">    @Override
    @InternalData (internalID=1054,commandIDs={"0xA0","0x01"},argNames={"dipoleValue"})
    public void MTQXSetDipoleMoment(int dipoleValue) {
        ArrayList&lt;Object&gt; argObject = new ArrayList&lt;Object&gt;();
        argObject.add(dipoleValue);
        super.getSimulatorNode().runGenericMethod(1054,argObject);
    };</v>
      </c>
      <c r="AA60" s="7" t="str">
        <f>CONCATENATE(Formatting!B$1,"case ",Q60,": {//Origin [",A60,"] Method [",TRIM(Y60),"]",CHAR(10),IF(F60="","",IF(F60=1,CONCATENATE(Formatting!B$1,Formatting!B$1,G60," ",H60,"=(",R60,") argObject.get(0);",CHAR(10)),IF(F60=2,CONCATENATE(Formatting!B$1,Formatting!B$1,G60," ",H60,"=(",R60,") argObject.get(0);",CHAR(10),Formatting!B$1,Formatting!B$1,I60," ",J60,"=(",S60,") argObject.get(1);",CHAR(10)),CONCATENATE(Formatting!B$1,Formatting!B$1,G60," ",H60,"=(",R60,") argObject.get(0);",CHAR(10),Formatting!B$1,Formatting!B$1,I60," ",J60,"=(",S60,") argObject.get(1);",CHAR(10),Formatting!B$1,Formatting!B$1,K60," ",L60,"=(",T60,") argObject.get(2);",CHAR(10))))),IF(C60="void",CONCATENATE(Formatting!B$1,Formatting!B$1,"break; }"),CONCATENATE(Formatting!B$1,Formatting!B$1,C60," result=",IF(C60="void","null",IF(OR(C60="byte",C60="int",C60="long"),"0",IF(C60="String",CONCATENATE(CHAR(34),"Placeholder",CHAR(34)),IF(C60="byte[]",CONCATENATE("new byte[",D60,"]"),IF(C60="float","0",IF(C60="double","0","ERROR")))))),";",CHAR(10),Formatting!B$1,Formatting!B$1,"globalResult=result;",CHAR(10),Formatting!B$1,Formatting!B$1,"break;}")))</f>
        <v xml:space="preserve">    case 1054: {//Origin [IFineADCS] Method [void MTQXSetDipoleMoment(int dipoleValue);//1054//High level command to interact with FineADCS]
        int dipoleValue=(Integer) argObject.get(0);
        break; }</v>
      </c>
      <c r="AB60" s="7" t="str">
        <f t="shared" si="3"/>
        <v>/**
&lt;pre&gt;
High level command to interact with FineADCS
Input parameters:int dipoleValue
Return parameters:void
Size of returned parameters: 0
Set I16: Dipole moment value
in [mAm^2]
&lt;/pre&gt;
*/
void MTQXSetDipoleMoment(int dipoleValue);//1054</v>
      </c>
    </row>
    <row r="61" spans="1:28" ht="165" x14ac:dyDescent="0.25">
      <c r="A61" s="2" t="s">
        <v>5</v>
      </c>
      <c r="B61" s="2" t="s">
        <v>6</v>
      </c>
      <c r="C61" s="2" t="str">
        <f>'Data types'!A$5</f>
        <v>byte[]</v>
      </c>
      <c r="D61" s="2">
        <v>2</v>
      </c>
      <c r="E61" s="2" t="s">
        <v>246</v>
      </c>
      <c r="J61" s="10"/>
      <c r="K61" s="10"/>
      <c r="L61" s="10"/>
      <c r="M61" s="10" t="s">
        <v>76</v>
      </c>
      <c r="N61" s="16" t="s">
        <v>247</v>
      </c>
      <c r="O61" s="10" t="s">
        <v>245</v>
      </c>
      <c r="P61" s="12" t="s">
        <v>49</v>
      </c>
      <c r="Q61" s="3">
        <f t="shared" si="4"/>
        <v>1055</v>
      </c>
      <c r="R61" s="3" t="str">
        <f>IF(G61="","",VLOOKUP(G61,'Data types'!A$1:B$20,2,FALSE))</f>
        <v/>
      </c>
      <c r="S61" s="3" t="str">
        <f>IF(I61="","",VLOOKUP(I61,'Data types'!A$1:B$20,2,FALSE))</f>
        <v/>
      </c>
      <c r="T61" s="3" t="str">
        <f>IF(K61="","",VLOOKUP(K61,'Data types'!A$1:B$20,2,FALSE))</f>
        <v/>
      </c>
      <c r="U61" s="3" t="str">
        <f t="shared" si="0"/>
        <v/>
      </c>
      <c r="V61" s="3" t="str">
        <f t="shared" si="1"/>
        <v/>
      </c>
      <c r="W61" s="3" t="str">
        <f>IF(C61="","",VLOOKUP(C61,'Data types'!$A$1:$B$20,2,FALSE))</f>
        <v>byte[]</v>
      </c>
      <c r="X61" s="24" t="str">
        <f t="shared" si="2"/>
        <v>/**
&lt;pre&gt;
High level command to interact with FineADCS
Input parameters:
Return parameters:byte[]
Size of returned parameters: 2
Get I16: Dipole moment value
in [mAm^2]
&lt;/pre&gt;
*/</v>
      </c>
      <c r="Y61" s="6" t="str">
        <f>CONCATENATE(Formatting!B$1,C61," ",E61,"(",V61,");//",Q61,"//",M61)</f>
        <v xml:space="preserve">    byte[] MTQXGetDipoleMoment();//1055//High level command to interact with FineADCS</v>
      </c>
      <c r="Z61" s="7" t="str">
        <f>CONCATENATE(Formatting!B$1,"@Override",CHAR(10),Formatting!B$1,"@InternalData (internalID=",Q61,",commandIDs={",CHAR(34),O61,CHAR(34),",",CHAR(34),P61,CHAR(34),"},argNames={",IF(F61="",CONCATENATE(CHAR(34),CHAR(34)),IF(F61=1,CONCATENATE(CHAR(34),H61,CHAR(34)),IF(F61=2,CONCATENATE(CHAR(34),H61,CHAR(34),",",CHAR(34),J61,CHAR(34)),IF(F61=3,CONCATENATE(CHAR(34),H61,CHAR(34),",",CHAR(34),J61,CHAR(34),",",CHAR(34),L61,CHAR(34)),"other")))),"})",CHAR(10),Formatting!B$1,"public ",C61," ",E61,"(",V61,") {",CHAR(10),IF(F61="",CONCATENATE(Formatting!B$1,Formatting!B$1,"ArrayList&lt;Object&gt; argObject=null;",CHAR(10)),IF(F61=1,CONCATENATE(Formatting!B$1,Formatting!B$1,"ArrayList&lt;Object&gt; argObject = new ArrayList&lt;Object&gt;();",CHAR(10),Formatting!B$1,Formatting!B$1,"argObject.add(",H61,");",CHAR(10)),IF(F61=2,CONCATENATE(Formatting!B$1,Formatting!B$1,"ArrayList&lt;Object&gt; argObject = new ArrayList&lt;Object&gt;();",CHAR(10),Formatting!B$1,Formatting!B$1,"argObject.add(",H61,");",CHAR(10),Formatting!B$1,Formatting!B$1,"argObject.add(",J61,");",CHAR(10)),CONCATENATE(Formatting!B$1,Formatting!B$1,"ArrayList&lt;Object&gt; argObject = new ArrayList&lt;Object&gt;();",CHAR(10),Formatting!B$1,Formatting!B$1,"argObject.add(",H61,");",CHAR(10),Formatting!B$1,Formatting!B$1,"argObject.add(",J61,");",CHAR(10),Formatting!B$1,Formatting!B$1,"argObject.add(",L61,");",CHAR(10))))),IF(C61="void",CONCATENATE(Formatting!B$1,Formatting!B$1),CONCATENATE(Formatting!B$1,Formatting!B$1,"return (",W61,") ")),"super.getSimulatorNode().runGenericMethod(",Q61,",argObject);",CHAR(10),Formatting!B$1,"};")</f>
        <v xml:space="preserve">    @Override
    @InternalData (internalID=1055,commandIDs={"0xA0","0x02"},argNames={""})
    public byte[] MTQXGetDipoleMoment() {
        ArrayList&lt;Object&gt; argObject=null;
        return (byte[]) super.getSimulatorNode().runGenericMethod(1055,argObject);
    };</v>
      </c>
      <c r="AA61" s="7" t="str">
        <f>CONCATENATE(Formatting!B$1,"case ",Q61,": {//Origin [",A61,"] Method [",TRIM(Y61),"]",CHAR(10),IF(F61="","",IF(F61=1,CONCATENATE(Formatting!B$1,Formatting!B$1,G61," ",H61,"=(",R61,") argObject.get(0);",CHAR(10)),IF(F61=2,CONCATENATE(Formatting!B$1,Formatting!B$1,G61," ",H61,"=(",R61,") argObject.get(0);",CHAR(10),Formatting!B$1,Formatting!B$1,I61," ",J61,"=(",S61,") argObject.get(1);",CHAR(10)),CONCATENATE(Formatting!B$1,Formatting!B$1,G61," ",H61,"=(",R61,") argObject.get(0);",CHAR(10),Formatting!B$1,Formatting!B$1,I61," ",J61,"=(",S61,") argObject.get(1);",CHAR(10),Formatting!B$1,Formatting!B$1,K61," ",L61,"=(",T61,") argObject.get(2);",CHAR(10))))),IF(C61="void",CONCATENATE(Formatting!B$1,Formatting!B$1,"break; }"),CONCATENATE(Formatting!B$1,Formatting!B$1,C61," result=",IF(C61="void","null",IF(OR(C61="byte",C61="int",C61="long"),"0",IF(C61="String",CONCATENATE(CHAR(34),"Placeholder",CHAR(34)),IF(C61="byte[]",CONCATENATE("new byte[",D61,"]"),IF(C61="float","0",IF(C61="double","0","ERROR")))))),";",CHAR(10),Formatting!B$1,Formatting!B$1,"globalResult=result;",CHAR(10),Formatting!B$1,Formatting!B$1,"break;}")))</f>
        <v xml:space="preserve">    case 1055: {//Origin [IFineADCS] Method [byte[] MTQXGetDipoleMoment();//1055//High level command to interact with FineADCS]
        byte[] result=new byte[2];
        globalResult=result;
        break;}</v>
      </c>
      <c r="AB61" s="7" t="str">
        <f t="shared" si="3"/>
        <v>/**
&lt;pre&gt;
High level command to interact with FineADCS
Input parameters:
Return parameters:byte[]
Size of returned parameters: 2
Get I16: Dipole moment value
in [mAm^2]
&lt;/pre&gt;
*/
byte[] MTQXGetDipoleMoment();//1055</v>
      </c>
    </row>
    <row r="62" spans="1:28" ht="150" x14ac:dyDescent="0.25">
      <c r="A62" s="2" t="s">
        <v>5</v>
      </c>
      <c r="B62" s="2" t="s">
        <v>6</v>
      </c>
      <c r="C62" s="2" t="str">
        <f>'Data types'!A$1</f>
        <v>void</v>
      </c>
      <c r="D62" s="2">
        <v>0</v>
      </c>
      <c r="E62" s="2" t="s">
        <v>248</v>
      </c>
      <c r="J62" s="10"/>
      <c r="K62" s="10"/>
      <c r="L62" s="10"/>
      <c r="M62" s="10" t="s">
        <v>76</v>
      </c>
      <c r="N62" s="16" t="s">
        <v>249</v>
      </c>
      <c r="O62" s="10" t="s">
        <v>245</v>
      </c>
      <c r="P62" s="12" t="s">
        <v>51</v>
      </c>
      <c r="Q62" s="3">
        <f t="shared" si="4"/>
        <v>1056</v>
      </c>
      <c r="R62" s="3" t="str">
        <f>IF(G62="","",VLOOKUP(G62,'Data types'!A$1:B$20,2,FALSE))</f>
        <v/>
      </c>
      <c r="S62" s="3" t="str">
        <f>IF(I62="","",VLOOKUP(I62,'Data types'!A$1:B$20,2,FALSE))</f>
        <v/>
      </c>
      <c r="T62" s="3" t="str">
        <f>IF(K62="","",VLOOKUP(K62,'Data types'!A$1:B$20,2,FALSE))</f>
        <v/>
      </c>
      <c r="U62" s="3" t="str">
        <f t="shared" si="0"/>
        <v/>
      </c>
      <c r="V62" s="3" t="str">
        <f t="shared" si="1"/>
        <v/>
      </c>
      <c r="W62" s="3">
        <f>IF(C62="","",VLOOKUP(C62,'Data types'!$A$1:$B$20,2,FALSE))</f>
        <v>0</v>
      </c>
      <c r="X62" s="24" t="str">
        <f t="shared" si="2"/>
        <v>/**
&lt;pre&gt;
High level command to interact with FineADCS
Input parameters:
Return parameters:void
Size of returned parameters: 0
Set mtq in sleep mode.
&lt;/pre&gt;
*/</v>
      </c>
      <c r="Y62" s="6" t="str">
        <f>CONCATENATE(Formatting!B$1,C62," ",E62,"(",V62,");//",Q62,"//",M62)</f>
        <v xml:space="preserve">    void MTQXSuspend();//1056//High level command to interact with FineADCS</v>
      </c>
      <c r="Z62" s="7" t="str">
        <f>CONCATENATE(Formatting!B$1,"@Override",CHAR(10),Formatting!B$1,"@InternalData (internalID=",Q62,",commandIDs={",CHAR(34),O62,CHAR(34),",",CHAR(34),P62,CHAR(34),"},argNames={",IF(F62="",CONCATENATE(CHAR(34),CHAR(34)),IF(F62=1,CONCATENATE(CHAR(34),H62,CHAR(34)),IF(F62=2,CONCATENATE(CHAR(34),H62,CHAR(34),",",CHAR(34),J62,CHAR(34)),IF(F62=3,CONCATENATE(CHAR(34),H62,CHAR(34),",",CHAR(34),J62,CHAR(34),",",CHAR(34),L62,CHAR(34)),"other")))),"})",CHAR(10),Formatting!B$1,"public ",C62," ",E62,"(",V62,") {",CHAR(10),IF(F62="",CONCATENATE(Formatting!B$1,Formatting!B$1,"ArrayList&lt;Object&gt; argObject=null;",CHAR(10)),IF(F62=1,CONCATENATE(Formatting!B$1,Formatting!B$1,"ArrayList&lt;Object&gt; argObject = new ArrayList&lt;Object&gt;();",CHAR(10),Formatting!B$1,Formatting!B$1,"argObject.add(",H62,");",CHAR(10)),IF(F62=2,CONCATENATE(Formatting!B$1,Formatting!B$1,"ArrayList&lt;Object&gt; argObject = new ArrayList&lt;Object&gt;();",CHAR(10),Formatting!B$1,Formatting!B$1,"argObject.add(",H62,");",CHAR(10),Formatting!B$1,Formatting!B$1,"argObject.add(",J62,");",CHAR(10)),CONCATENATE(Formatting!B$1,Formatting!B$1,"ArrayList&lt;Object&gt; argObject = new ArrayList&lt;Object&gt;();",CHAR(10),Formatting!B$1,Formatting!B$1,"argObject.add(",H62,");",CHAR(10),Formatting!B$1,Formatting!B$1,"argObject.add(",J62,");",CHAR(10),Formatting!B$1,Formatting!B$1,"argObject.add(",L62,");",CHAR(10))))),IF(C62="void",CONCATENATE(Formatting!B$1,Formatting!B$1),CONCATENATE(Formatting!B$1,Formatting!B$1,"return (",W62,") ")),"super.getSimulatorNode().runGenericMethod(",Q62,",argObject);",CHAR(10),Formatting!B$1,"};")</f>
        <v xml:space="preserve">    @Override
    @InternalData (internalID=1056,commandIDs={"0xA0","0x05"},argNames={""})
    public void MTQXSuspend() {
        ArrayList&lt;Object&gt; argObject=null;
        super.getSimulatorNode().runGenericMethod(1056,argObject);
    };</v>
      </c>
      <c r="AA62" s="7" t="str">
        <f>CONCATENATE(Formatting!B$1,"case ",Q62,": {//Origin [",A62,"] Method [",TRIM(Y62),"]",CHAR(10),IF(F62="","",IF(F62=1,CONCATENATE(Formatting!B$1,Formatting!B$1,G62," ",H62,"=(",R62,") argObject.get(0);",CHAR(10)),IF(F62=2,CONCATENATE(Formatting!B$1,Formatting!B$1,G62," ",H62,"=(",R62,") argObject.get(0);",CHAR(10),Formatting!B$1,Formatting!B$1,I62," ",J62,"=(",S62,") argObject.get(1);",CHAR(10)),CONCATENATE(Formatting!B$1,Formatting!B$1,G62," ",H62,"=(",R62,") argObject.get(0);",CHAR(10),Formatting!B$1,Formatting!B$1,I62," ",J62,"=(",S62,") argObject.get(1);",CHAR(10),Formatting!B$1,Formatting!B$1,K62," ",L62,"=(",T62,") argObject.get(2);",CHAR(10))))),IF(C62="void",CONCATENATE(Formatting!B$1,Formatting!B$1,"break; }"),CONCATENATE(Formatting!B$1,Formatting!B$1,C62," result=",IF(C62="void","null",IF(OR(C62="byte",C62="int",C62="long"),"0",IF(C62="String",CONCATENATE(CHAR(34),"Placeholder",CHAR(34)),IF(C62="byte[]",CONCATENATE("new byte[",D62,"]"),IF(C62="float","0",IF(C62="double","0","ERROR")))))),";",CHAR(10),Formatting!B$1,Formatting!B$1,"globalResult=result;",CHAR(10),Formatting!B$1,Formatting!B$1,"break;}")))</f>
        <v xml:space="preserve">    case 1056: {//Origin [IFineADCS] Method [void MTQXSuspend();//1056//High level command to interact with FineADCS]
        break; }</v>
      </c>
      <c r="AB62" s="7" t="str">
        <f t="shared" si="3"/>
        <v>/**
&lt;pre&gt;
High level command to interact with FineADCS
Input parameters:
Return parameters:void
Size of returned parameters: 0
Set mtq in sleep mode.
&lt;/pre&gt;
*/
void MTQXSuspend();//1056</v>
      </c>
    </row>
    <row r="63" spans="1:28" ht="165" x14ac:dyDescent="0.25">
      <c r="A63" s="2" t="s">
        <v>5</v>
      </c>
      <c r="B63" s="2" t="s">
        <v>6</v>
      </c>
      <c r="C63" s="2" t="str">
        <f>'Data types'!A$1</f>
        <v>void</v>
      </c>
      <c r="D63" s="2">
        <v>0</v>
      </c>
      <c r="E63" s="2" t="s">
        <v>250</v>
      </c>
      <c r="J63" s="10"/>
      <c r="K63" s="10"/>
      <c r="L63" s="10"/>
      <c r="M63" s="10" t="s">
        <v>76</v>
      </c>
      <c r="N63" s="16" t="s">
        <v>251</v>
      </c>
      <c r="O63" s="10" t="s">
        <v>245</v>
      </c>
      <c r="P63" s="12" t="s">
        <v>52</v>
      </c>
      <c r="Q63" s="3">
        <f t="shared" si="4"/>
        <v>1057</v>
      </c>
      <c r="R63" s="3" t="str">
        <f>IF(G63="","",VLOOKUP(G63,'Data types'!A$1:B$20,2,FALSE))</f>
        <v/>
      </c>
      <c r="S63" s="3" t="str">
        <f>IF(I63="","",VLOOKUP(I63,'Data types'!A$1:B$20,2,FALSE))</f>
        <v/>
      </c>
      <c r="T63" s="3" t="str">
        <f>IF(K63="","",VLOOKUP(K63,'Data types'!A$1:B$20,2,FALSE))</f>
        <v/>
      </c>
      <c r="U63" s="3" t="str">
        <f t="shared" si="0"/>
        <v/>
      </c>
      <c r="V63" s="3" t="str">
        <f t="shared" si="1"/>
        <v/>
      </c>
      <c r="W63" s="3">
        <f>IF(C63="","",VLOOKUP(C63,'Data types'!$A$1:$B$20,2,FALSE))</f>
        <v>0</v>
      </c>
      <c r="X63" s="24" t="str">
        <f t="shared" si="2"/>
        <v>/**
&lt;pre&gt;
High level command to interact with FineADCS
Input parameters:
Return parameters:void
Size of returned parameters: 0
Restart mtq with previous
settings
&lt;/pre&gt;
*/</v>
      </c>
      <c r="Y63" s="6" t="str">
        <f>CONCATENATE(Formatting!B$1,C63," ",E63,"(",V63,");//",Q63,"//",M63)</f>
        <v xml:space="preserve">    void MTQXResume();//1057//High level command to interact with FineADCS</v>
      </c>
      <c r="Z63" s="7" t="str">
        <f>CONCATENATE(Formatting!B$1,"@Override",CHAR(10),Formatting!B$1,"@InternalData (internalID=",Q63,",commandIDs={",CHAR(34),O63,CHAR(34),",",CHAR(34),P63,CHAR(34),"},argNames={",IF(F63="",CONCATENATE(CHAR(34),CHAR(34)),IF(F63=1,CONCATENATE(CHAR(34),H63,CHAR(34)),IF(F63=2,CONCATENATE(CHAR(34),H63,CHAR(34),",",CHAR(34),J63,CHAR(34)),IF(F63=3,CONCATENATE(CHAR(34),H63,CHAR(34),",",CHAR(34),J63,CHAR(34),",",CHAR(34),L63,CHAR(34)),"other")))),"})",CHAR(10),Formatting!B$1,"public ",C63," ",E63,"(",V63,") {",CHAR(10),IF(F63="",CONCATENATE(Formatting!B$1,Formatting!B$1,"ArrayList&lt;Object&gt; argObject=null;",CHAR(10)),IF(F63=1,CONCATENATE(Formatting!B$1,Formatting!B$1,"ArrayList&lt;Object&gt; argObject = new ArrayList&lt;Object&gt;();",CHAR(10),Formatting!B$1,Formatting!B$1,"argObject.add(",H63,");",CHAR(10)),IF(F63=2,CONCATENATE(Formatting!B$1,Formatting!B$1,"ArrayList&lt;Object&gt; argObject = new ArrayList&lt;Object&gt;();",CHAR(10),Formatting!B$1,Formatting!B$1,"argObject.add(",H63,");",CHAR(10),Formatting!B$1,Formatting!B$1,"argObject.add(",J63,");",CHAR(10)),CONCATENATE(Formatting!B$1,Formatting!B$1,"ArrayList&lt;Object&gt; argObject = new ArrayList&lt;Object&gt;();",CHAR(10),Formatting!B$1,Formatting!B$1,"argObject.add(",H63,");",CHAR(10),Formatting!B$1,Formatting!B$1,"argObject.add(",J63,");",CHAR(10),Formatting!B$1,Formatting!B$1,"argObject.add(",L63,");",CHAR(10))))),IF(C63="void",CONCATENATE(Formatting!B$1,Formatting!B$1),CONCATENATE(Formatting!B$1,Formatting!B$1,"return (",W63,") ")),"super.getSimulatorNode().runGenericMethod(",Q63,",argObject);",CHAR(10),Formatting!B$1,"};")</f>
        <v xml:space="preserve">    @Override
    @InternalData (internalID=1057,commandIDs={"0xA0","0x06"},argNames={""})
    public void MTQXResume() {
        ArrayList&lt;Object&gt; argObject=null;
        super.getSimulatorNode().runGenericMethod(1057,argObject);
    };</v>
      </c>
      <c r="AA63" s="7" t="str">
        <f>CONCATENATE(Formatting!B$1,"case ",Q63,": {//Origin [",A63,"] Method [",TRIM(Y63),"]",CHAR(10),IF(F63="","",IF(F63=1,CONCATENATE(Formatting!B$1,Formatting!B$1,G63," ",H63,"=(",R63,") argObject.get(0);",CHAR(10)),IF(F63=2,CONCATENATE(Formatting!B$1,Formatting!B$1,G63," ",H63,"=(",R63,") argObject.get(0);",CHAR(10),Formatting!B$1,Formatting!B$1,I63," ",J63,"=(",S63,") argObject.get(1);",CHAR(10)),CONCATENATE(Formatting!B$1,Formatting!B$1,G63," ",H63,"=(",R63,") argObject.get(0);",CHAR(10),Formatting!B$1,Formatting!B$1,I63," ",J63,"=(",S63,") argObject.get(1);",CHAR(10),Formatting!B$1,Formatting!B$1,K63," ",L63,"=(",T63,") argObject.get(2);",CHAR(10))))),IF(C63="void",CONCATENATE(Formatting!B$1,Formatting!B$1,"break; }"),CONCATENATE(Formatting!B$1,Formatting!B$1,C63," result=",IF(C63="void","null",IF(OR(C63="byte",C63="int",C63="long"),"0",IF(C63="String",CONCATENATE(CHAR(34),"Placeholder",CHAR(34)),IF(C63="byte[]",CONCATENATE("new byte[",D63,"]"),IF(C63="float","0",IF(C63="double","0","ERROR")))))),";",CHAR(10),Formatting!B$1,Formatting!B$1,"globalResult=result;",CHAR(10),Formatting!B$1,Formatting!B$1,"break;}")))</f>
        <v xml:space="preserve">    case 1057: {//Origin [IFineADCS] Method [void MTQXResume();//1057//High level command to interact with FineADCS]
        break; }</v>
      </c>
      <c r="AB63" s="7" t="str">
        <f t="shared" si="3"/>
        <v>/**
&lt;pre&gt;
High level command to interact with FineADCS
Input parameters:
Return parameters:void
Size of returned parameters: 0
Restart mtq with previous
settings
&lt;/pre&gt;
*/
void MTQXResume();//1057</v>
      </c>
    </row>
    <row r="64" spans="1:28" ht="195" x14ac:dyDescent="0.25">
      <c r="A64" s="2" t="s">
        <v>5</v>
      </c>
      <c r="B64" s="2" t="s">
        <v>6</v>
      </c>
      <c r="C64" s="2" t="str">
        <f>'Data types'!A$1</f>
        <v>void</v>
      </c>
      <c r="D64" s="2">
        <v>0</v>
      </c>
      <c r="E64" s="2" t="s">
        <v>252</v>
      </c>
      <c r="J64" s="10"/>
      <c r="K64" s="10"/>
      <c r="L64" s="10"/>
      <c r="M64" s="10" t="s">
        <v>76</v>
      </c>
      <c r="N64" s="16" t="s">
        <v>253</v>
      </c>
      <c r="O64" s="10" t="s">
        <v>245</v>
      </c>
      <c r="P64" s="12" t="s">
        <v>53</v>
      </c>
      <c r="Q64" s="3">
        <f t="shared" si="4"/>
        <v>1058</v>
      </c>
      <c r="R64" s="3" t="str">
        <f>IF(G64="","",VLOOKUP(G64,'Data types'!A$1:B$20,2,FALSE))</f>
        <v/>
      </c>
      <c r="S64" s="3" t="str">
        <f>IF(I64="","",VLOOKUP(I64,'Data types'!A$1:B$20,2,FALSE))</f>
        <v/>
      </c>
      <c r="T64" s="3" t="str">
        <f>IF(K64="","",VLOOKUP(K64,'Data types'!A$1:B$20,2,FALSE))</f>
        <v/>
      </c>
      <c r="U64" s="3" t="str">
        <f t="shared" si="0"/>
        <v/>
      </c>
      <c r="V64" s="3" t="str">
        <f t="shared" si="1"/>
        <v/>
      </c>
      <c r="W64" s="3">
        <f>IF(C64="","",VLOOKUP(C64,'Data types'!$A$1:$B$20,2,FALSE))</f>
        <v>0</v>
      </c>
      <c r="X64" s="24" t="str">
        <f t="shared" si="2"/>
        <v>/**
&lt;pre&gt;
High level command to interact with FineADCS
Input parameters:
Return parameters:void
Size of returned parameters: 0
Degaus operation to remove
resisual magnetic field in
the mtq. Restart of mtq
needed after this operation
&lt;/pre&gt;
*/</v>
      </c>
      <c r="Y64" s="6" t="str">
        <f>CONCATENATE(Formatting!B$1,C64," ",E64,"(",V64,");//",Q64,"//",M64)</f>
        <v xml:space="preserve">    void MTQXRunSelfTest();//1058//High level command to interact with FineADCS</v>
      </c>
      <c r="Z64" s="7" t="str">
        <f>CONCATENATE(Formatting!B$1,"@Override",CHAR(10),Formatting!B$1,"@InternalData (internalID=",Q64,",commandIDs={",CHAR(34),O64,CHAR(34),",",CHAR(34),P64,CHAR(34),"},argNames={",IF(F64="",CONCATENATE(CHAR(34),CHAR(34)),IF(F64=1,CONCATENATE(CHAR(34),H64,CHAR(34)),IF(F64=2,CONCATENATE(CHAR(34),H64,CHAR(34),",",CHAR(34),J64,CHAR(34)),IF(F64=3,CONCATENATE(CHAR(34),H64,CHAR(34),",",CHAR(34),J64,CHAR(34),",",CHAR(34),L64,CHAR(34)),"other")))),"})",CHAR(10),Formatting!B$1,"public ",C64," ",E64,"(",V64,") {",CHAR(10),IF(F64="",CONCATENATE(Formatting!B$1,Formatting!B$1,"ArrayList&lt;Object&gt; argObject=null;",CHAR(10)),IF(F64=1,CONCATENATE(Formatting!B$1,Formatting!B$1,"ArrayList&lt;Object&gt; argObject = new ArrayList&lt;Object&gt;();",CHAR(10),Formatting!B$1,Formatting!B$1,"argObject.add(",H64,");",CHAR(10)),IF(F64=2,CONCATENATE(Formatting!B$1,Formatting!B$1,"ArrayList&lt;Object&gt; argObject = new ArrayList&lt;Object&gt;();",CHAR(10),Formatting!B$1,Formatting!B$1,"argObject.add(",H64,");",CHAR(10),Formatting!B$1,Formatting!B$1,"argObject.add(",J64,");",CHAR(10)),CONCATENATE(Formatting!B$1,Formatting!B$1,"ArrayList&lt;Object&gt; argObject = new ArrayList&lt;Object&gt;();",CHAR(10),Formatting!B$1,Formatting!B$1,"argObject.add(",H64,");",CHAR(10),Formatting!B$1,Formatting!B$1,"argObject.add(",J64,");",CHAR(10),Formatting!B$1,Formatting!B$1,"argObject.add(",L64,");",CHAR(10))))),IF(C64="void",CONCATENATE(Formatting!B$1,Formatting!B$1),CONCATENATE(Formatting!B$1,Formatting!B$1,"return (",W64,") ")),"super.getSimulatorNode().runGenericMethod(",Q64,",argObject);",CHAR(10),Formatting!B$1,"};")</f>
        <v xml:space="preserve">    @Override
    @InternalData (internalID=1058,commandIDs={"0xA0","0x07"},argNames={""})
    public void MTQXRunSelfTest() {
        ArrayList&lt;Object&gt; argObject=null;
        super.getSimulatorNode().runGenericMethod(1058,argObject);
    };</v>
      </c>
      <c r="AA64" s="7" t="str">
        <f>CONCATENATE(Formatting!B$1,"case ",Q64,": {//Origin [",A64,"] Method [",TRIM(Y64),"]",CHAR(10),IF(F64="","",IF(F64=1,CONCATENATE(Formatting!B$1,Formatting!B$1,G64," ",H64,"=(",R64,") argObject.get(0);",CHAR(10)),IF(F64=2,CONCATENATE(Formatting!B$1,Formatting!B$1,G64," ",H64,"=(",R64,") argObject.get(0);",CHAR(10),Formatting!B$1,Formatting!B$1,I64," ",J64,"=(",S64,") argObject.get(1);",CHAR(10)),CONCATENATE(Formatting!B$1,Formatting!B$1,G64," ",H64,"=(",R64,") argObject.get(0);",CHAR(10),Formatting!B$1,Formatting!B$1,I64," ",J64,"=(",S64,") argObject.get(1);",CHAR(10),Formatting!B$1,Formatting!B$1,K64," ",L64,"=(",T64,") argObject.get(2);",CHAR(10))))),IF(C64="void",CONCATENATE(Formatting!B$1,Formatting!B$1,"break; }"),CONCATENATE(Formatting!B$1,Formatting!B$1,C64," result=",IF(C64="void","null",IF(OR(C64="byte",C64="int",C64="long"),"0",IF(C64="String",CONCATENATE(CHAR(34),"Placeholder",CHAR(34)),IF(C64="byte[]",CONCATENATE("new byte[",D64,"]"),IF(C64="float","0",IF(C64="double","0","ERROR")))))),";",CHAR(10),Formatting!B$1,Formatting!B$1,"globalResult=result;",CHAR(10),Formatting!B$1,Formatting!B$1,"break;}")))</f>
        <v xml:space="preserve">    case 1058: {//Origin [IFineADCS] Method [void MTQXRunSelfTest();//1058//High level command to interact with FineADCS]
        break; }</v>
      </c>
      <c r="AB64" s="7" t="str">
        <f t="shared" si="3"/>
        <v>/**
&lt;pre&gt;
High level command to interact with FineADCS
Input parameters:
Return parameters:void
Size of returned parameters: 0
Degaus operation to remove
resisual magnetic field in
the mtq. Restart of mtq
needed after this operation
&lt;/pre&gt;
*/
void MTQXRunSelfTest();//1058</v>
      </c>
    </row>
    <row r="65" spans="1:28" ht="150" x14ac:dyDescent="0.25">
      <c r="A65" s="2" t="s">
        <v>5</v>
      </c>
      <c r="B65" s="2" t="s">
        <v>6</v>
      </c>
      <c r="C65" s="2" t="str">
        <f>'Data types'!A$1</f>
        <v>void</v>
      </c>
      <c r="D65" s="2">
        <v>0</v>
      </c>
      <c r="E65" s="2" t="s">
        <v>254</v>
      </c>
      <c r="J65" s="10"/>
      <c r="K65" s="10"/>
      <c r="L65" s="10"/>
      <c r="M65" s="10" t="s">
        <v>76</v>
      </c>
      <c r="N65" s="16" t="s">
        <v>256</v>
      </c>
      <c r="O65" s="10" t="s">
        <v>245</v>
      </c>
      <c r="P65" s="12" t="s">
        <v>255</v>
      </c>
      <c r="Q65" s="3">
        <f t="shared" si="4"/>
        <v>1059</v>
      </c>
      <c r="R65" s="3" t="str">
        <f>IF(G65="","",VLOOKUP(G65,'Data types'!A$1:B$20,2,FALSE))</f>
        <v/>
      </c>
      <c r="S65" s="3" t="str">
        <f>IF(I65="","",VLOOKUP(I65,'Data types'!A$1:B$20,2,FALSE))</f>
        <v/>
      </c>
      <c r="T65" s="3" t="str">
        <f>IF(K65="","",VLOOKUP(K65,'Data types'!A$1:B$20,2,FALSE))</f>
        <v/>
      </c>
      <c r="U65" s="3" t="str">
        <f t="shared" si="0"/>
        <v/>
      </c>
      <c r="V65" s="3" t="str">
        <f t="shared" si="1"/>
        <v/>
      </c>
      <c r="W65" s="3">
        <f>IF(C65="","",VLOOKUP(C65,'Data types'!$A$1:$B$20,2,FALSE))</f>
        <v>0</v>
      </c>
      <c r="X65" s="24" t="str">
        <f t="shared" si="2"/>
        <v>/**
&lt;pre&gt;
High level command to interact with FineADCS
Input parameters:
Return parameters:void
Size of returned parameters: 0
Reset mtq microcontroller
&lt;/pre&gt;
*/</v>
      </c>
      <c r="Y65" s="6" t="str">
        <f>CONCATENATE(Formatting!B$1,C65," ",E65,"(",V65,");//",Q65,"//",M65)</f>
        <v xml:space="preserve">    void MTQXReset();//1059//High level command to interact with FineADCS</v>
      </c>
      <c r="Z65" s="7" t="str">
        <f>CONCATENATE(Formatting!B$1,"@Override",CHAR(10),Formatting!B$1,"@InternalData (internalID=",Q65,",commandIDs={",CHAR(34),O65,CHAR(34),",",CHAR(34),P65,CHAR(34),"},argNames={",IF(F65="",CONCATENATE(CHAR(34),CHAR(34)),IF(F65=1,CONCATENATE(CHAR(34),H65,CHAR(34)),IF(F65=2,CONCATENATE(CHAR(34),H65,CHAR(34),",",CHAR(34),J65,CHAR(34)),IF(F65=3,CONCATENATE(CHAR(34),H65,CHAR(34),",",CHAR(34),J65,CHAR(34),",",CHAR(34),L65,CHAR(34)),"other")))),"})",CHAR(10),Formatting!B$1,"public ",C65," ",E65,"(",V65,") {",CHAR(10),IF(F65="",CONCATENATE(Formatting!B$1,Formatting!B$1,"ArrayList&lt;Object&gt; argObject=null;",CHAR(10)),IF(F65=1,CONCATENATE(Formatting!B$1,Formatting!B$1,"ArrayList&lt;Object&gt; argObject = new ArrayList&lt;Object&gt;();",CHAR(10),Formatting!B$1,Formatting!B$1,"argObject.add(",H65,");",CHAR(10)),IF(F65=2,CONCATENATE(Formatting!B$1,Formatting!B$1,"ArrayList&lt;Object&gt; argObject = new ArrayList&lt;Object&gt;();",CHAR(10),Formatting!B$1,Formatting!B$1,"argObject.add(",H65,");",CHAR(10),Formatting!B$1,Formatting!B$1,"argObject.add(",J65,");",CHAR(10)),CONCATENATE(Formatting!B$1,Formatting!B$1,"ArrayList&lt;Object&gt; argObject = new ArrayList&lt;Object&gt;();",CHAR(10),Formatting!B$1,Formatting!B$1,"argObject.add(",H65,");",CHAR(10),Formatting!B$1,Formatting!B$1,"argObject.add(",J65,");",CHAR(10),Formatting!B$1,Formatting!B$1,"argObject.add(",L65,");",CHAR(10))))),IF(C65="void",CONCATENATE(Formatting!B$1,Formatting!B$1),CONCATENATE(Formatting!B$1,Formatting!B$1,"return (",W65,") ")),"super.getSimulatorNode().runGenericMethod(",Q65,",argObject);",CHAR(10),Formatting!B$1,"};")</f>
        <v xml:space="preserve">    @Override
    @InternalData (internalID=1059,commandIDs={"0xA0","0x08"},argNames={""})
    public void MTQXReset() {
        ArrayList&lt;Object&gt; argObject=null;
        super.getSimulatorNode().runGenericMethod(1059,argObject);
    };</v>
      </c>
      <c r="AA65" s="7" t="str">
        <f>CONCATENATE(Formatting!B$1,"case ",Q65,": {//Origin [",A65,"] Method [",TRIM(Y65),"]",CHAR(10),IF(F65="","",IF(F65=1,CONCATENATE(Formatting!B$1,Formatting!B$1,G65," ",H65,"=(",R65,") argObject.get(0);",CHAR(10)),IF(F65=2,CONCATENATE(Formatting!B$1,Formatting!B$1,G65," ",H65,"=(",R65,") argObject.get(0);",CHAR(10),Formatting!B$1,Formatting!B$1,I65," ",J65,"=(",S65,") argObject.get(1);",CHAR(10)),CONCATENATE(Formatting!B$1,Formatting!B$1,G65," ",H65,"=(",R65,") argObject.get(0);",CHAR(10),Formatting!B$1,Formatting!B$1,I65," ",J65,"=(",S65,") argObject.get(1);",CHAR(10),Formatting!B$1,Formatting!B$1,K65," ",L65,"=(",T65,") argObject.get(2);",CHAR(10))))),IF(C65="void",CONCATENATE(Formatting!B$1,Formatting!B$1,"break; }"),CONCATENATE(Formatting!B$1,Formatting!B$1,C65," result=",IF(C65="void","null",IF(OR(C65="byte",C65="int",C65="long"),"0",IF(C65="String",CONCATENATE(CHAR(34),"Placeholder",CHAR(34)),IF(C65="byte[]",CONCATENATE("new byte[",D65,"]"),IF(C65="float","0",IF(C65="double","0","ERROR")))))),";",CHAR(10),Formatting!B$1,Formatting!B$1,"globalResult=result;",CHAR(10),Formatting!B$1,Formatting!B$1,"break;}")))</f>
        <v xml:space="preserve">    case 1059: {//Origin [IFineADCS] Method [void MTQXReset();//1059//High level command to interact with FineADCS]
        break; }</v>
      </c>
      <c r="AB65" s="7" t="str">
        <f t="shared" si="3"/>
        <v>/**
&lt;pre&gt;
High level command to interact with FineADCS
Input parameters:
Return parameters:void
Size of returned parameters: 0
Reset mtq microcontroller
&lt;/pre&gt;
*/
void MTQXReset();//1059</v>
      </c>
    </row>
    <row r="66" spans="1:28" ht="150" x14ac:dyDescent="0.25">
      <c r="A66" s="2" t="s">
        <v>5</v>
      </c>
      <c r="B66" s="2" t="s">
        <v>6</v>
      </c>
      <c r="C66" s="2" t="str">
        <f>'Data types'!A$1</f>
        <v>void</v>
      </c>
      <c r="D66" s="2">
        <v>0</v>
      </c>
      <c r="E66" s="2" t="s">
        <v>257</v>
      </c>
      <c r="J66" s="10"/>
      <c r="K66" s="10"/>
      <c r="L66" s="10"/>
      <c r="M66" s="10" t="s">
        <v>76</v>
      </c>
      <c r="N66" s="16" t="s">
        <v>258</v>
      </c>
      <c r="O66" s="10" t="s">
        <v>245</v>
      </c>
      <c r="P66" s="12" t="s">
        <v>259</v>
      </c>
      <c r="Q66" s="3">
        <f t="shared" si="4"/>
        <v>1060</v>
      </c>
      <c r="R66" s="3" t="str">
        <f>IF(G66="","",VLOOKUP(G66,'Data types'!A$1:B$20,2,FALSE))</f>
        <v/>
      </c>
      <c r="S66" s="3" t="str">
        <f>IF(I66="","",VLOOKUP(I66,'Data types'!A$1:B$20,2,FALSE))</f>
        <v/>
      </c>
      <c r="T66" s="3" t="str">
        <f>IF(K66="","",VLOOKUP(K66,'Data types'!A$1:B$20,2,FALSE))</f>
        <v/>
      </c>
      <c r="U66" s="3" t="str">
        <f t="shared" si="0"/>
        <v/>
      </c>
      <c r="V66" s="3" t="str">
        <f t="shared" si="1"/>
        <v/>
      </c>
      <c r="W66" s="3">
        <f>IF(C66="","",VLOOKUP(C66,'Data types'!$A$1:$B$20,2,FALSE))</f>
        <v>0</v>
      </c>
      <c r="X66" s="24" t="str">
        <f t="shared" si="2"/>
        <v>/**
&lt;pre&gt;
High level command to interact with FineADCS
Input parameters:
Return parameters:void
Size of returned parameters: 0
Stop mtq microcontroller
&lt;/pre&gt;
*/</v>
      </c>
      <c r="Y66" s="6" t="str">
        <f>CONCATENATE(Formatting!B$1,C66," ",E66,"(",V66,");//",Q66,"//",M66)</f>
        <v xml:space="preserve">    void MTQXStop();//1060//High level command to interact with FineADCS</v>
      </c>
      <c r="Z66" s="7" t="str">
        <f>CONCATENATE(Formatting!B$1,"@Override",CHAR(10),Formatting!B$1,"@InternalData (internalID=",Q66,",commandIDs={",CHAR(34),O66,CHAR(34),",",CHAR(34),P66,CHAR(34),"},argNames={",IF(F66="",CONCATENATE(CHAR(34),CHAR(34)),IF(F66=1,CONCATENATE(CHAR(34),H66,CHAR(34)),IF(F66=2,CONCATENATE(CHAR(34),H66,CHAR(34),",",CHAR(34),J66,CHAR(34)),IF(F66=3,CONCATENATE(CHAR(34),H66,CHAR(34),",",CHAR(34),J66,CHAR(34),",",CHAR(34),L66,CHAR(34)),"other")))),"})",CHAR(10),Formatting!B$1,"public ",C66," ",E66,"(",V66,") {",CHAR(10),IF(F66="",CONCATENATE(Formatting!B$1,Formatting!B$1,"ArrayList&lt;Object&gt; argObject=null;",CHAR(10)),IF(F66=1,CONCATENATE(Formatting!B$1,Formatting!B$1,"ArrayList&lt;Object&gt; argObject = new ArrayList&lt;Object&gt;();",CHAR(10),Formatting!B$1,Formatting!B$1,"argObject.add(",H66,");",CHAR(10)),IF(F66=2,CONCATENATE(Formatting!B$1,Formatting!B$1,"ArrayList&lt;Object&gt; argObject = new ArrayList&lt;Object&gt;();",CHAR(10),Formatting!B$1,Formatting!B$1,"argObject.add(",H66,");",CHAR(10),Formatting!B$1,Formatting!B$1,"argObject.add(",J66,");",CHAR(10)),CONCATENATE(Formatting!B$1,Formatting!B$1,"ArrayList&lt;Object&gt; argObject = new ArrayList&lt;Object&gt;();",CHAR(10),Formatting!B$1,Formatting!B$1,"argObject.add(",H66,");",CHAR(10),Formatting!B$1,Formatting!B$1,"argObject.add(",J66,");",CHAR(10),Formatting!B$1,Formatting!B$1,"argObject.add(",L66,");",CHAR(10))))),IF(C66="void",CONCATENATE(Formatting!B$1,Formatting!B$1),CONCATENATE(Formatting!B$1,Formatting!B$1,"return (",W66,") ")),"super.getSimulatorNode().runGenericMethod(",Q66,",argObject);",CHAR(10),Formatting!B$1,"};")</f>
        <v xml:space="preserve">    @Override
    @InternalData (internalID=1060,commandIDs={"0xA0","0x09"},argNames={""})
    public void MTQXStop() {
        ArrayList&lt;Object&gt; argObject=null;
        super.getSimulatorNode().runGenericMethod(1060,argObject);
    };</v>
      </c>
      <c r="AA66" s="7" t="str">
        <f>CONCATENATE(Formatting!B$1,"case ",Q66,": {//Origin [",A66,"] Method [",TRIM(Y66),"]",CHAR(10),IF(F66="","",IF(F66=1,CONCATENATE(Formatting!B$1,Formatting!B$1,G66," ",H66,"=(",R66,") argObject.get(0);",CHAR(10)),IF(F66=2,CONCATENATE(Formatting!B$1,Formatting!B$1,G66," ",H66,"=(",R66,") argObject.get(0);",CHAR(10),Formatting!B$1,Formatting!B$1,I66," ",J66,"=(",S66,") argObject.get(1);",CHAR(10)),CONCATENATE(Formatting!B$1,Formatting!B$1,G66," ",H66,"=(",R66,") argObject.get(0);",CHAR(10),Formatting!B$1,Formatting!B$1,I66," ",J66,"=(",S66,") argObject.get(1);",CHAR(10),Formatting!B$1,Formatting!B$1,K66," ",L66,"=(",T66,") argObject.get(2);",CHAR(10))))),IF(C66="void",CONCATENATE(Formatting!B$1,Formatting!B$1,"break; }"),CONCATENATE(Formatting!B$1,Formatting!B$1,C66," result=",IF(C66="void","null",IF(OR(C66="byte",C66="int",C66="long"),"0",IF(C66="String",CONCATENATE(CHAR(34),"Placeholder",CHAR(34)),IF(C66="byte[]",CONCATENATE("new byte[",D66,"]"),IF(C66="float","0",IF(C66="double","0","ERROR")))))),";",CHAR(10),Formatting!B$1,Formatting!B$1,"globalResult=result;",CHAR(10),Formatting!B$1,Formatting!B$1,"break;}")))</f>
        <v xml:space="preserve">    case 1060: {//Origin [IFineADCS] Method [void MTQXStop();//1060//High level command to interact with FineADCS]
        break; }</v>
      </c>
      <c r="AB66" s="7" t="str">
        <f t="shared" si="3"/>
        <v>/**
&lt;pre&gt;
High level command to interact with FineADCS
Input parameters:
Return parameters:void
Size of returned parameters: 0
Stop mtq microcontroller
&lt;/pre&gt;
*/
void MTQXStop();//1060</v>
      </c>
    </row>
    <row r="67" spans="1:28" ht="165" x14ac:dyDescent="0.25">
      <c r="A67" s="2" t="s">
        <v>5</v>
      </c>
      <c r="B67" s="2" t="s">
        <v>6</v>
      </c>
      <c r="C67" s="2" t="str">
        <f>'Data types'!A$1</f>
        <v>void</v>
      </c>
      <c r="D67" s="2">
        <v>0</v>
      </c>
      <c r="E67" s="2" t="s">
        <v>260</v>
      </c>
      <c r="F67" s="2">
        <v>1</v>
      </c>
      <c r="G67" s="2" t="str">
        <f>'Data types'!A$2</f>
        <v>int</v>
      </c>
      <c r="H67" s="2" t="s">
        <v>243</v>
      </c>
      <c r="J67" s="10"/>
      <c r="K67" s="10"/>
      <c r="L67" s="10"/>
      <c r="M67" s="10" t="s">
        <v>76</v>
      </c>
      <c r="N67" s="16" t="s">
        <v>244</v>
      </c>
      <c r="O67" s="10" t="s">
        <v>267</v>
      </c>
      <c r="P67" s="12" t="s">
        <v>48</v>
      </c>
      <c r="Q67" s="3">
        <f t="shared" si="4"/>
        <v>1061</v>
      </c>
      <c r="R67" s="3" t="str">
        <f>IF(G67="","",VLOOKUP(G67,'Data types'!A$1:B$20,2,FALSE))</f>
        <v>Integer</v>
      </c>
      <c r="S67" s="3" t="str">
        <f>IF(I67="","",VLOOKUP(I67,'Data types'!A$1:B$20,2,FALSE))</f>
        <v/>
      </c>
      <c r="T67" s="3" t="str">
        <f>IF(K67="","",VLOOKUP(K67,'Data types'!A$1:B$20,2,FALSE))</f>
        <v/>
      </c>
      <c r="U67" s="3" t="str">
        <f t="shared" si="0"/>
        <v>dipoleValue</v>
      </c>
      <c r="V67" s="3" t="str">
        <f t="shared" si="1"/>
        <v>int dipoleValue</v>
      </c>
      <c r="W67" s="3">
        <f>IF(C67="","",VLOOKUP(C67,'Data types'!$A$1:$B$20,2,FALSE))</f>
        <v>0</v>
      </c>
      <c r="X67" s="24" t="str">
        <f t="shared" si="2"/>
        <v>/**
&lt;pre&gt;
High level command to interact with FineADCS
Input parameters:int dipoleValue
Return parameters:void
Size of returned parameters: 0
Set I16: Dipole moment value
in [mAm^2]
&lt;/pre&gt;
*/</v>
      </c>
      <c r="Y67" s="6" t="str">
        <f>CONCATENATE(Formatting!B$1,C67," ",E67,"(",V67,");//",Q67,"//",M67)</f>
        <v xml:space="preserve">    void MTQYSetDipoleMoment(int dipoleValue);//1061//High level command to interact with FineADCS</v>
      </c>
      <c r="Z67" s="7" t="str">
        <f>CONCATENATE(Formatting!B$1,"@Override",CHAR(10),Formatting!B$1,"@InternalData (internalID=",Q67,",commandIDs={",CHAR(34),O67,CHAR(34),",",CHAR(34),P67,CHAR(34),"},argNames={",IF(F67="",CONCATENATE(CHAR(34),CHAR(34)),IF(F67=1,CONCATENATE(CHAR(34),H67,CHAR(34)),IF(F67=2,CONCATENATE(CHAR(34),H67,CHAR(34),",",CHAR(34),J67,CHAR(34)),IF(F67=3,CONCATENATE(CHAR(34),H67,CHAR(34),",",CHAR(34),J67,CHAR(34),",",CHAR(34),L67,CHAR(34)),"other")))),"})",CHAR(10),Formatting!B$1,"public ",C67," ",E67,"(",V67,") {",CHAR(10),IF(F67="",CONCATENATE(Formatting!B$1,Formatting!B$1,"ArrayList&lt;Object&gt; argObject=null;",CHAR(10)),IF(F67=1,CONCATENATE(Formatting!B$1,Formatting!B$1,"ArrayList&lt;Object&gt; argObject = new ArrayList&lt;Object&gt;();",CHAR(10),Formatting!B$1,Formatting!B$1,"argObject.add(",H67,");",CHAR(10)),IF(F67=2,CONCATENATE(Formatting!B$1,Formatting!B$1,"ArrayList&lt;Object&gt; argObject = new ArrayList&lt;Object&gt;();",CHAR(10),Formatting!B$1,Formatting!B$1,"argObject.add(",H67,");",CHAR(10),Formatting!B$1,Formatting!B$1,"argObject.add(",J67,");",CHAR(10)),CONCATENATE(Formatting!B$1,Formatting!B$1,"ArrayList&lt;Object&gt; argObject = new ArrayList&lt;Object&gt;();",CHAR(10),Formatting!B$1,Formatting!B$1,"argObject.add(",H67,");",CHAR(10),Formatting!B$1,Formatting!B$1,"argObject.add(",J67,");",CHAR(10),Formatting!B$1,Formatting!B$1,"argObject.add(",L67,");",CHAR(10))))),IF(C67="void",CONCATENATE(Formatting!B$1,Formatting!B$1),CONCATENATE(Formatting!B$1,Formatting!B$1,"return (",W67,") ")),"super.getSimulatorNode().runGenericMethod(",Q67,",argObject);",CHAR(10),Formatting!B$1,"};")</f>
        <v xml:space="preserve">    @Override
    @InternalData (internalID=1061,commandIDs={"0xA1","0x01"},argNames={"dipoleValue"})
    public void MTQYSetDipoleMoment(int dipoleValue) {
        ArrayList&lt;Object&gt; argObject = new ArrayList&lt;Object&gt;();
        argObject.add(dipoleValue);
        super.getSimulatorNode().runGenericMethod(1061,argObject);
    };</v>
      </c>
      <c r="AA67" s="7" t="str">
        <f>CONCATENATE(Formatting!B$1,"case ",Q67,": {//Origin [",A67,"] Method [",TRIM(Y67),"]",CHAR(10),IF(F67="","",IF(F67=1,CONCATENATE(Formatting!B$1,Formatting!B$1,G67," ",H67,"=(",R67,") argObject.get(0);",CHAR(10)),IF(F67=2,CONCATENATE(Formatting!B$1,Formatting!B$1,G67," ",H67,"=(",R67,") argObject.get(0);",CHAR(10),Formatting!B$1,Formatting!B$1,I67," ",J67,"=(",S67,") argObject.get(1);",CHAR(10)),CONCATENATE(Formatting!B$1,Formatting!B$1,G67," ",H67,"=(",R67,") argObject.get(0);",CHAR(10),Formatting!B$1,Formatting!B$1,I67," ",J67,"=(",S67,") argObject.get(1);",CHAR(10),Formatting!B$1,Formatting!B$1,K67," ",L67,"=(",T67,") argObject.get(2);",CHAR(10))))),IF(C67="void",CONCATENATE(Formatting!B$1,Formatting!B$1,"break; }"),CONCATENATE(Formatting!B$1,Formatting!B$1,C67," result=",IF(C67="void","null",IF(OR(C67="byte",C67="int",C67="long"),"0",IF(C67="String",CONCATENATE(CHAR(34),"Placeholder",CHAR(34)),IF(C67="byte[]",CONCATENATE("new byte[",D67,"]"),IF(C67="float","0",IF(C67="double","0","ERROR")))))),";",CHAR(10),Formatting!B$1,Formatting!B$1,"globalResult=result;",CHAR(10),Formatting!B$1,Formatting!B$1,"break;}")))</f>
        <v xml:space="preserve">    case 1061: {//Origin [IFineADCS] Method [void MTQYSetDipoleMoment(int dipoleValue);//1061//High level command to interact with FineADCS]
        int dipoleValue=(Integer) argObject.get(0);
        break; }</v>
      </c>
      <c r="AB67" s="7" t="str">
        <f t="shared" si="3"/>
        <v>/**
&lt;pre&gt;
High level command to interact with FineADCS
Input parameters:int dipoleValue
Return parameters:void
Size of returned parameters: 0
Set I16: Dipole moment value
in [mAm^2]
&lt;/pre&gt;
*/
void MTQYSetDipoleMoment(int dipoleValue);//1061</v>
      </c>
    </row>
    <row r="68" spans="1:28" ht="165" x14ac:dyDescent="0.25">
      <c r="A68" s="2" t="s">
        <v>5</v>
      </c>
      <c r="B68" s="2" t="s">
        <v>6</v>
      </c>
      <c r="C68" s="2" t="str">
        <f>'Data types'!A$5</f>
        <v>byte[]</v>
      </c>
      <c r="D68" s="2">
        <v>2</v>
      </c>
      <c r="E68" s="2" t="s">
        <v>261</v>
      </c>
      <c r="J68" s="10"/>
      <c r="K68" s="10"/>
      <c r="L68" s="10"/>
      <c r="M68" s="10" t="s">
        <v>76</v>
      </c>
      <c r="N68" s="16" t="s">
        <v>247</v>
      </c>
      <c r="O68" s="10" t="s">
        <v>267</v>
      </c>
      <c r="P68" s="12" t="s">
        <v>49</v>
      </c>
      <c r="Q68" s="3">
        <f t="shared" si="4"/>
        <v>1062</v>
      </c>
      <c r="R68" s="3" t="str">
        <f>IF(G68="","",VLOOKUP(G68,'Data types'!A$1:B$20,2,FALSE))</f>
        <v/>
      </c>
      <c r="S68" s="3" t="str">
        <f>IF(I68="","",VLOOKUP(I68,'Data types'!A$1:B$20,2,FALSE))</f>
        <v/>
      </c>
      <c r="T68" s="3" t="str">
        <f>IF(K68="","",VLOOKUP(K68,'Data types'!A$1:B$20,2,FALSE))</f>
        <v/>
      </c>
      <c r="U68" s="3" t="str">
        <f t="shared" si="0"/>
        <v/>
      </c>
      <c r="V68" s="3" t="str">
        <f t="shared" si="1"/>
        <v/>
      </c>
      <c r="W68" s="3" t="str">
        <f>IF(C68="","",VLOOKUP(C68,'Data types'!$A$1:$B$20,2,FALSE))</f>
        <v>byte[]</v>
      </c>
      <c r="X68" s="24" t="str">
        <f t="shared" si="2"/>
        <v>/**
&lt;pre&gt;
High level command to interact with FineADCS
Input parameters:
Return parameters:byte[]
Size of returned parameters: 2
Get I16: Dipole moment value
in [mAm^2]
&lt;/pre&gt;
*/</v>
      </c>
      <c r="Y68" s="6" t="str">
        <f>CONCATENATE(Formatting!B$1,C68," ",E68,"(",V68,");//",Q68,"//",M68)</f>
        <v xml:space="preserve">    byte[] MTQYGetDipoleMoment();//1062//High level command to interact with FineADCS</v>
      </c>
      <c r="Z68" s="7" t="str">
        <f>CONCATENATE(Formatting!B$1,"@Override",CHAR(10),Formatting!B$1,"@InternalData (internalID=",Q68,",commandIDs={",CHAR(34),O68,CHAR(34),",",CHAR(34),P68,CHAR(34),"},argNames={",IF(F68="",CONCATENATE(CHAR(34),CHAR(34)),IF(F68=1,CONCATENATE(CHAR(34),H68,CHAR(34)),IF(F68=2,CONCATENATE(CHAR(34),H68,CHAR(34),",",CHAR(34),J68,CHAR(34)),IF(F68=3,CONCATENATE(CHAR(34),H68,CHAR(34),",",CHAR(34),J68,CHAR(34),",",CHAR(34),L68,CHAR(34)),"other")))),"})",CHAR(10),Formatting!B$1,"public ",C68," ",E68,"(",V68,") {",CHAR(10),IF(F68="",CONCATENATE(Formatting!B$1,Formatting!B$1,"ArrayList&lt;Object&gt; argObject=null;",CHAR(10)),IF(F68=1,CONCATENATE(Formatting!B$1,Formatting!B$1,"ArrayList&lt;Object&gt; argObject = new ArrayList&lt;Object&gt;();",CHAR(10),Formatting!B$1,Formatting!B$1,"argObject.add(",H68,");",CHAR(10)),IF(F68=2,CONCATENATE(Formatting!B$1,Formatting!B$1,"ArrayList&lt;Object&gt; argObject = new ArrayList&lt;Object&gt;();",CHAR(10),Formatting!B$1,Formatting!B$1,"argObject.add(",H68,");",CHAR(10),Formatting!B$1,Formatting!B$1,"argObject.add(",J68,");",CHAR(10)),CONCATENATE(Formatting!B$1,Formatting!B$1,"ArrayList&lt;Object&gt; argObject = new ArrayList&lt;Object&gt;();",CHAR(10),Formatting!B$1,Formatting!B$1,"argObject.add(",H68,");",CHAR(10),Formatting!B$1,Formatting!B$1,"argObject.add(",J68,");",CHAR(10),Formatting!B$1,Formatting!B$1,"argObject.add(",L68,");",CHAR(10))))),IF(C68="void",CONCATENATE(Formatting!B$1,Formatting!B$1),CONCATENATE(Formatting!B$1,Formatting!B$1,"return (",W68,") ")),"super.getSimulatorNode().runGenericMethod(",Q68,",argObject);",CHAR(10),Formatting!B$1,"};")</f>
        <v xml:space="preserve">    @Override
    @InternalData (internalID=1062,commandIDs={"0xA1","0x02"},argNames={""})
    public byte[] MTQYGetDipoleMoment() {
        ArrayList&lt;Object&gt; argObject=null;
        return (byte[]) super.getSimulatorNode().runGenericMethod(1062,argObject);
    };</v>
      </c>
      <c r="AA68" s="7" t="str">
        <f>CONCATENATE(Formatting!B$1,"case ",Q68,": {//Origin [",A68,"] Method [",TRIM(Y68),"]",CHAR(10),IF(F68="","",IF(F68=1,CONCATENATE(Formatting!B$1,Formatting!B$1,G68," ",H68,"=(",R68,") argObject.get(0);",CHAR(10)),IF(F68=2,CONCATENATE(Formatting!B$1,Formatting!B$1,G68," ",H68,"=(",R68,") argObject.get(0);",CHAR(10),Formatting!B$1,Formatting!B$1,I68," ",J68,"=(",S68,") argObject.get(1);",CHAR(10)),CONCATENATE(Formatting!B$1,Formatting!B$1,G68," ",H68,"=(",R68,") argObject.get(0);",CHAR(10),Formatting!B$1,Formatting!B$1,I68," ",J68,"=(",S68,") argObject.get(1);",CHAR(10),Formatting!B$1,Formatting!B$1,K68," ",L68,"=(",T68,") argObject.get(2);",CHAR(10))))),IF(C68="void",CONCATENATE(Formatting!B$1,Formatting!B$1,"break; }"),CONCATENATE(Formatting!B$1,Formatting!B$1,C68," result=",IF(C68="void","null",IF(OR(C68="byte",C68="int",C68="long"),"0",IF(C68="String",CONCATENATE(CHAR(34),"Placeholder",CHAR(34)),IF(C68="byte[]",CONCATENATE("new byte[",D68,"]"),IF(C68="float","0",IF(C68="double","0","ERROR")))))),";",CHAR(10),Formatting!B$1,Formatting!B$1,"globalResult=result;",CHAR(10),Formatting!B$1,Formatting!B$1,"break;}")))</f>
        <v xml:space="preserve">    case 1062: {//Origin [IFineADCS] Method [byte[] MTQYGetDipoleMoment();//1062//High level command to interact with FineADCS]
        byte[] result=new byte[2];
        globalResult=result;
        break;}</v>
      </c>
      <c r="AB68" s="7" t="str">
        <f t="shared" si="3"/>
        <v>/**
&lt;pre&gt;
High level command to interact with FineADCS
Input parameters:
Return parameters:byte[]
Size of returned parameters: 2
Get I16: Dipole moment value
in [mAm^2]
&lt;/pre&gt;
*/
byte[] MTQYGetDipoleMoment();//1062</v>
      </c>
    </row>
    <row r="69" spans="1:28" ht="150" x14ac:dyDescent="0.25">
      <c r="A69" s="2" t="s">
        <v>5</v>
      </c>
      <c r="B69" s="2" t="s">
        <v>6</v>
      </c>
      <c r="C69" s="2" t="str">
        <f>'Data types'!A$1</f>
        <v>void</v>
      </c>
      <c r="D69" s="2">
        <v>0</v>
      </c>
      <c r="E69" s="2" t="s">
        <v>262</v>
      </c>
      <c r="J69" s="10"/>
      <c r="K69" s="10"/>
      <c r="L69" s="10"/>
      <c r="M69" s="10" t="s">
        <v>76</v>
      </c>
      <c r="N69" s="16" t="s">
        <v>249</v>
      </c>
      <c r="O69" s="10" t="s">
        <v>267</v>
      </c>
      <c r="P69" s="12" t="s">
        <v>51</v>
      </c>
      <c r="Q69" s="3">
        <f t="shared" si="4"/>
        <v>1063</v>
      </c>
      <c r="R69" s="3" t="str">
        <f>IF(G69="","",VLOOKUP(G69,'Data types'!A$1:B$20,2,FALSE))</f>
        <v/>
      </c>
      <c r="S69" s="3" t="str">
        <f>IF(I69="","",VLOOKUP(I69,'Data types'!A$1:B$20,2,FALSE))</f>
        <v/>
      </c>
      <c r="T69" s="3" t="str">
        <f>IF(K69="","",VLOOKUP(K69,'Data types'!A$1:B$20,2,FALSE))</f>
        <v/>
      </c>
      <c r="U69" s="3" t="str">
        <f t="shared" si="0"/>
        <v/>
      </c>
      <c r="V69" s="3" t="str">
        <f t="shared" si="1"/>
        <v/>
      </c>
      <c r="W69" s="3">
        <f>IF(C69="","",VLOOKUP(C69,'Data types'!$A$1:$B$20,2,FALSE))</f>
        <v>0</v>
      </c>
      <c r="X69" s="24" t="str">
        <f t="shared" si="2"/>
        <v>/**
&lt;pre&gt;
High level command to interact with FineADCS
Input parameters:
Return parameters:void
Size of returned parameters: 0
Set mtq in sleep mode.
&lt;/pre&gt;
*/</v>
      </c>
      <c r="Y69" s="6" t="str">
        <f>CONCATENATE(Formatting!B$1,C69," ",E69,"(",V69,");//",Q69,"//",M69)</f>
        <v xml:space="preserve">    void MTQYSuspend();//1063//High level command to interact with FineADCS</v>
      </c>
      <c r="Z69" s="7" t="str">
        <f>CONCATENATE(Formatting!B$1,"@Override",CHAR(10),Formatting!B$1,"@InternalData (internalID=",Q69,",commandIDs={",CHAR(34),O69,CHAR(34),",",CHAR(34),P69,CHAR(34),"},argNames={",IF(F69="",CONCATENATE(CHAR(34),CHAR(34)),IF(F69=1,CONCATENATE(CHAR(34),H69,CHAR(34)),IF(F69=2,CONCATENATE(CHAR(34),H69,CHAR(34),",",CHAR(34),J69,CHAR(34)),IF(F69=3,CONCATENATE(CHAR(34),H69,CHAR(34),",",CHAR(34),J69,CHAR(34),",",CHAR(34),L69,CHAR(34)),"other")))),"})",CHAR(10),Formatting!B$1,"public ",C69," ",E69,"(",V69,") {",CHAR(10),IF(F69="",CONCATENATE(Formatting!B$1,Formatting!B$1,"ArrayList&lt;Object&gt; argObject=null;",CHAR(10)),IF(F69=1,CONCATENATE(Formatting!B$1,Formatting!B$1,"ArrayList&lt;Object&gt; argObject = new ArrayList&lt;Object&gt;();",CHAR(10),Formatting!B$1,Formatting!B$1,"argObject.add(",H69,");",CHAR(10)),IF(F69=2,CONCATENATE(Formatting!B$1,Formatting!B$1,"ArrayList&lt;Object&gt; argObject = new ArrayList&lt;Object&gt;();",CHAR(10),Formatting!B$1,Formatting!B$1,"argObject.add(",H69,");",CHAR(10),Formatting!B$1,Formatting!B$1,"argObject.add(",J69,");",CHAR(10)),CONCATENATE(Formatting!B$1,Formatting!B$1,"ArrayList&lt;Object&gt; argObject = new ArrayList&lt;Object&gt;();",CHAR(10),Formatting!B$1,Formatting!B$1,"argObject.add(",H69,");",CHAR(10),Formatting!B$1,Formatting!B$1,"argObject.add(",J69,");",CHAR(10),Formatting!B$1,Formatting!B$1,"argObject.add(",L69,");",CHAR(10))))),IF(C69="void",CONCATENATE(Formatting!B$1,Formatting!B$1),CONCATENATE(Formatting!B$1,Formatting!B$1,"return (",W69,") ")),"super.getSimulatorNode().runGenericMethod(",Q69,",argObject);",CHAR(10),Formatting!B$1,"};")</f>
        <v xml:space="preserve">    @Override
    @InternalData (internalID=1063,commandIDs={"0xA1","0x05"},argNames={""})
    public void MTQYSuspend() {
        ArrayList&lt;Object&gt; argObject=null;
        super.getSimulatorNode().runGenericMethod(1063,argObject);
    };</v>
      </c>
      <c r="AA69" s="7" t="str">
        <f>CONCATENATE(Formatting!B$1,"case ",Q69,": {//Origin [",A69,"] Method [",TRIM(Y69),"]",CHAR(10),IF(F69="","",IF(F69=1,CONCATENATE(Formatting!B$1,Formatting!B$1,G69," ",H69,"=(",R69,") argObject.get(0);",CHAR(10)),IF(F69=2,CONCATENATE(Formatting!B$1,Formatting!B$1,G69," ",H69,"=(",R69,") argObject.get(0);",CHAR(10),Formatting!B$1,Formatting!B$1,I69," ",J69,"=(",S69,") argObject.get(1);",CHAR(10)),CONCATENATE(Formatting!B$1,Formatting!B$1,G69," ",H69,"=(",R69,") argObject.get(0);",CHAR(10),Formatting!B$1,Formatting!B$1,I69," ",J69,"=(",S69,") argObject.get(1);",CHAR(10),Formatting!B$1,Formatting!B$1,K69," ",L69,"=(",T69,") argObject.get(2);",CHAR(10))))),IF(C69="void",CONCATENATE(Formatting!B$1,Formatting!B$1,"break; }"),CONCATENATE(Formatting!B$1,Formatting!B$1,C69," result=",IF(C69="void","null",IF(OR(C69="byte",C69="int",C69="long"),"0",IF(C69="String",CONCATENATE(CHAR(34),"Placeholder",CHAR(34)),IF(C69="byte[]",CONCATENATE("new byte[",D69,"]"),IF(C69="float","0",IF(C69="double","0","ERROR")))))),";",CHAR(10),Formatting!B$1,Formatting!B$1,"globalResult=result;",CHAR(10),Formatting!B$1,Formatting!B$1,"break;}")))</f>
        <v xml:space="preserve">    case 1063: {//Origin [IFineADCS] Method [void MTQYSuspend();//1063//High level command to interact with FineADCS]
        break; }</v>
      </c>
      <c r="AB69" s="7" t="str">
        <f t="shared" si="3"/>
        <v>/**
&lt;pre&gt;
High level command to interact with FineADCS
Input parameters:
Return parameters:void
Size of returned parameters: 0
Set mtq in sleep mode.
&lt;/pre&gt;
*/
void MTQYSuspend();//1063</v>
      </c>
    </row>
    <row r="70" spans="1:28" ht="165" x14ac:dyDescent="0.25">
      <c r="A70" s="2" t="s">
        <v>5</v>
      </c>
      <c r="B70" s="2" t="s">
        <v>6</v>
      </c>
      <c r="C70" s="2" t="str">
        <f>'Data types'!A$1</f>
        <v>void</v>
      </c>
      <c r="D70" s="2">
        <v>0</v>
      </c>
      <c r="E70" s="2" t="s">
        <v>263</v>
      </c>
      <c r="J70" s="10"/>
      <c r="K70" s="10"/>
      <c r="L70" s="10"/>
      <c r="M70" s="10" t="s">
        <v>76</v>
      </c>
      <c r="N70" s="16" t="s">
        <v>251</v>
      </c>
      <c r="O70" s="10" t="s">
        <v>267</v>
      </c>
      <c r="P70" s="12" t="s">
        <v>52</v>
      </c>
      <c r="Q70" s="3">
        <f t="shared" si="4"/>
        <v>1064</v>
      </c>
      <c r="R70" s="3" t="str">
        <f>IF(G70="","",VLOOKUP(G70,'Data types'!A$1:B$20,2,FALSE))</f>
        <v/>
      </c>
      <c r="S70" s="3" t="str">
        <f>IF(I70="","",VLOOKUP(I70,'Data types'!A$1:B$20,2,FALSE))</f>
        <v/>
      </c>
      <c r="T70" s="3" t="str">
        <f>IF(K70="","",VLOOKUP(K70,'Data types'!A$1:B$20,2,FALSE))</f>
        <v/>
      </c>
      <c r="U70" s="3" t="str">
        <f t="shared" si="0"/>
        <v/>
      </c>
      <c r="V70" s="3" t="str">
        <f t="shared" si="1"/>
        <v/>
      </c>
      <c r="W70" s="3">
        <f>IF(C70="","",VLOOKUP(C70,'Data types'!$A$1:$B$20,2,FALSE))</f>
        <v>0</v>
      </c>
      <c r="X70" s="24" t="str">
        <f t="shared" si="2"/>
        <v>/**
&lt;pre&gt;
High level command to interact with FineADCS
Input parameters:
Return parameters:void
Size of returned parameters: 0
Restart mtq with previous
settings
&lt;/pre&gt;
*/</v>
      </c>
      <c r="Y70" s="6" t="str">
        <f>CONCATENATE(Formatting!B$1,C70," ",E70,"(",V70,");//",Q70,"//",M70)</f>
        <v xml:space="preserve">    void MTQYResume();//1064//High level command to interact with FineADCS</v>
      </c>
      <c r="Z70" s="7" t="str">
        <f>CONCATENATE(Formatting!B$1,"@Override",CHAR(10),Formatting!B$1,"@InternalData (internalID=",Q70,",commandIDs={",CHAR(34),O70,CHAR(34),",",CHAR(34),P70,CHAR(34),"},argNames={",IF(F70="",CONCATENATE(CHAR(34),CHAR(34)),IF(F70=1,CONCATENATE(CHAR(34),H70,CHAR(34)),IF(F70=2,CONCATENATE(CHAR(34),H70,CHAR(34),",",CHAR(34),J70,CHAR(34)),IF(F70=3,CONCATENATE(CHAR(34),H70,CHAR(34),",",CHAR(34),J70,CHAR(34),",",CHAR(34),L70,CHAR(34)),"other")))),"})",CHAR(10),Formatting!B$1,"public ",C70," ",E70,"(",V70,") {",CHAR(10),IF(F70="",CONCATENATE(Formatting!B$1,Formatting!B$1,"ArrayList&lt;Object&gt; argObject=null;",CHAR(10)),IF(F70=1,CONCATENATE(Formatting!B$1,Formatting!B$1,"ArrayList&lt;Object&gt; argObject = new ArrayList&lt;Object&gt;();",CHAR(10),Formatting!B$1,Formatting!B$1,"argObject.add(",H70,");",CHAR(10)),IF(F70=2,CONCATENATE(Formatting!B$1,Formatting!B$1,"ArrayList&lt;Object&gt; argObject = new ArrayList&lt;Object&gt;();",CHAR(10),Formatting!B$1,Formatting!B$1,"argObject.add(",H70,");",CHAR(10),Formatting!B$1,Formatting!B$1,"argObject.add(",J70,");",CHAR(10)),CONCATENATE(Formatting!B$1,Formatting!B$1,"ArrayList&lt;Object&gt; argObject = new ArrayList&lt;Object&gt;();",CHAR(10),Formatting!B$1,Formatting!B$1,"argObject.add(",H70,");",CHAR(10),Formatting!B$1,Formatting!B$1,"argObject.add(",J70,");",CHAR(10),Formatting!B$1,Formatting!B$1,"argObject.add(",L70,");",CHAR(10))))),IF(C70="void",CONCATENATE(Formatting!B$1,Formatting!B$1),CONCATENATE(Formatting!B$1,Formatting!B$1,"return (",W70,") ")),"super.getSimulatorNode().runGenericMethod(",Q70,",argObject);",CHAR(10),Formatting!B$1,"};")</f>
        <v xml:space="preserve">    @Override
    @InternalData (internalID=1064,commandIDs={"0xA1","0x06"},argNames={""})
    public void MTQYResume() {
        ArrayList&lt;Object&gt; argObject=null;
        super.getSimulatorNode().runGenericMethod(1064,argObject);
    };</v>
      </c>
      <c r="AA70" s="7" t="str">
        <f>CONCATENATE(Formatting!B$1,"case ",Q70,": {//Origin [",A70,"] Method [",TRIM(Y70),"]",CHAR(10),IF(F70="","",IF(F70=1,CONCATENATE(Formatting!B$1,Formatting!B$1,G70," ",H70,"=(",R70,") argObject.get(0);",CHAR(10)),IF(F70=2,CONCATENATE(Formatting!B$1,Formatting!B$1,G70," ",H70,"=(",R70,") argObject.get(0);",CHAR(10),Formatting!B$1,Formatting!B$1,I70," ",J70,"=(",S70,") argObject.get(1);",CHAR(10)),CONCATENATE(Formatting!B$1,Formatting!B$1,G70," ",H70,"=(",R70,") argObject.get(0);",CHAR(10),Formatting!B$1,Formatting!B$1,I70," ",J70,"=(",S70,") argObject.get(1);",CHAR(10),Formatting!B$1,Formatting!B$1,K70," ",L70,"=(",T70,") argObject.get(2);",CHAR(10))))),IF(C70="void",CONCATENATE(Formatting!B$1,Formatting!B$1,"break; }"),CONCATENATE(Formatting!B$1,Formatting!B$1,C70," result=",IF(C70="void","null",IF(OR(C70="byte",C70="int",C70="long"),"0",IF(C70="String",CONCATENATE(CHAR(34),"Placeholder",CHAR(34)),IF(C70="byte[]",CONCATENATE("new byte[",D70,"]"),IF(C70="float","0",IF(C70="double","0","ERROR")))))),";",CHAR(10),Formatting!B$1,Formatting!B$1,"globalResult=result;",CHAR(10),Formatting!B$1,Formatting!B$1,"break;}")))</f>
        <v xml:space="preserve">    case 1064: {//Origin [IFineADCS] Method [void MTQYResume();//1064//High level command to interact with FineADCS]
        break; }</v>
      </c>
      <c r="AB70" s="7" t="str">
        <f t="shared" si="3"/>
        <v>/**
&lt;pre&gt;
High level command to interact with FineADCS
Input parameters:
Return parameters:void
Size of returned parameters: 0
Restart mtq with previous
settings
&lt;/pre&gt;
*/
void MTQYResume();//1064</v>
      </c>
    </row>
    <row r="71" spans="1:28" ht="195" x14ac:dyDescent="0.25">
      <c r="A71" s="2" t="s">
        <v>5</v>
      </c>
      <c r="B71" s="2" t="s">
        <v>6</v>
      </c>
      <c r="C71" s="2" t="str">
        <f>'Data types'!A$1</f>
        <v>void</v>
      </c>
      <c r="D71" s="2">
        <v>0</v>
      </c>
      <c r="E71" s="2" t="s">
        <v>264</v>
      </c>
      <c r="J71" s="10"/>
      <c r="K71" s="10"/>
      <c r="L71" s="10"/>
      <c r="M71" s="10" t="s">
        <v>76</v>
      </c>
      <c r="N71" s="16" t="s">
        <v>253</v>
      </c>
      <c r="O71" s="10" t="s">
        <v>267</v>
      </c>
      <c r="P71" s="12" t="s">
        <v>53</v>
      </c>
      <c r="Q71" s="3">
        <f t="shared" si="4"/>
        <v>1065</v>
      </c>
      <c r="R71" s="3" t="str">
        <f>IF(G71="","",VLOOKUP(G71,'Data types'!A$1:B$20,2,FALSE))</f>
        <v/>
      </c>
      <c r="S71" s="3" t="str">
        <f>IF(I71="","",VLOOKUP(I71,'Data types'!A$1:B$20,2,FALSE))</f>
        <v/>
      </c>
      <c r="T71" s="3" t="str">
        <f>IF(K71="","",VLOOKUP(K71,'Data types'!A$1:B$20,2,FALSE))</f>
        <v/>
      </c>
      <c r="U71" s="3" t="str">
        <f t="shared" ref="U71:U134" si="5">IF(F71="","",IF(F71=1,CONCATENATE(H71),CONCATENATE(H71,",",J71)))</f>
        <v/>
      </c>
      <c r="V71" s="3" t="str">
        <f t="shared" ref="V71:V134" si="6">IF(F71="","",IF(F71=1,CONCATENATE(G71," ",H71),IF(F71=2,CONCATENATE(G71," ",H71,",",I71," ",J71),CONCATENATE(G71," ",H71,",",I71," ",J71,",",K71," ",L71))))</f>
        <v/>
      </c>
      <c r="W71" s="3">
        <f>IF(C71="","",VLOOKUP(C71,'Data types'!$A$1:$B$20,2,FALSE))</f>
        <v>0</v>
      </c>
      <c r="X71" s="24" t="str">
        <f t="shared" ref="X71:X134" si="7">CONCATENATE("/**",CHAR(10),"&lt;pre&gt;",CHAR(10),$M71,CHAR(10),"Input parameters:",$V71,CHAR(10),"Return parameters:",$C71,CHAR(10),"Size of returned parameters: ",IF($D71="","0",$D71),CHAR(10),$N71,CHAR(10),"&lt;/pre&gt;",CHAR(10),"*/")</f>
        <v>/**
&lt;pre&gt;
High level command to interact with FineADCS
Input parameters:
Return parameters:void
Size of returned parameters: 0
Degaus operation to remove
resisual magnetic field in
the mtq. Restart of mtq
needed after this operation
&lt;/pre&gt;
*/</v>
      </c>
      <c r="Y71" s="6" t="str">
        <f>CONCATENATE(Formatting!B$1,C71," ",E71,"(",V71,");//",Q71,"//",M71)</f>
        <v xml:space="preserve">    void MTQYRunSelfTest();//1065//High level command to interact with FineADCS</v>
      </c>
      <c r="Z71" s="7" t="str">
        <f>CONCATENATE(Formatting!B$1,"@Override",CHAR(10),Formatting!B$1,"@InternalData (internalID=",Q71,",commandIDs={",CHAR(34),O71,CHAR(34),",",CHAR(34),P71,CHAR(34),"},argNames={",IF(F71="",CONCATENATE(CHAR(34),CHAR(34)),IF(F71=1,CONCATENATE(CHAR(34),H71,CHAR(34)),IF(F71=2,CONCATENATE(CHAR(34),H71,CHAR(34),",",CHAR(34),J71,CHAR(34)),IF(F71=3,CONCATENATE(CHAR(34),H71,CHAR(34),",",CHAR(34),J71,CHAR(34),",",CHAR(34),L71,CHAR(34)),"other")))),"})",CHAR(10),Formatting!B$1,"public ",C71," ",E71,"(",V71,") {",CHAR(10),IF(F71="",CONCATENATE(Formatting!B$1,Formatting!B$1,"ArrayList&lt;Object&gt; argObject=null;",CHAR(10)),IF(F71=1,CONCATENATE(Formatting!B$1,Formatting!B$1,"ArrayList&lt;Object&gt; argObject = new ArrayList&lt;Object&gt;();",CHAR(10),Formatting!B$1,Formatting!B$1,"argObject.add(",H71,");",CHAR(10)),IF(F71=2,CONCATENATE(Formatting!B$1,Formatting!B$1,"ArrayList&lt;Object&gt; argObject = new ArrayList&lt;Object&gt;();",CHAR(10),Formatting!B$1,Formatting!B$1,"argObject.add(",H71,");",CHAR(10),Formatting!B$1,Formatting!B$1,"argObject.add(",J71,");",CHAR(10)),CONCATENATE(Formatting!B$1,Formatting!B$1,"ArrayList&lt;Object&gt; argObject = new ArrayList&lt;Object&gt;();",CHAR(10),Formatting!B$1,Formatting!B$1,"argObject.add(",H71,");",CHAR(10),Formatting!B$1,Formatting!B$1,"argObject.add(",J71,");",CHAR(10),Formatting!B$1,Formatting!B$1,"argObject.add(",L71,");",CHAR(10))))),IF(C71="void",CONCATENATE(Formatting!B$1,Formatting!B$1),CONCATENATE(Formatting!B$1,Formatting!B$1,"return (",W71,") ")),"super.getSimulatorNode().runGenericMethod(",Q71,",argObject);",CHAR(10),Formatting!B$1,"};")</f>
        <v xml:space="preserve">    @Override
    @InternalData (internalID=1065,commandIDs={"0xA1","0x07"},argNames={""})
    public void MTQYRunSelfTest() {
        ArrayList&lt;Object&gt; argObject=null;
        super.getSimulatorNode().runGenericMethod(1065,argObject);
    };</v>
      </c>
      <c r="AA71" s="7" t="str">
        <f>CONCATENATE(Formatting!B$1,"case ",Q71,": {//Origin [",A71,"] Method [",TRIM(Y71),"]",CHAR(10),IF(F71="","",IF(F71=1,CONCATENATE(Formatting!B$1,Formatting!B$1,G71," ",H71,"=(",R71,") argObject.get(0);",CHAR(10)),IF(F71=2,CONCATENATE(Formatting!B$1,Formatting!B$1,G71," ",H71,"=(",R71,") argObject.get(0);",CHAR(10),Formatting!B$1,Formatting!B$1,I71," ",J71,"=(",S71,") argObject.get(1);",CHAR(10)),CONCATENATE(Formatting!B$1,Formatting!B$1,G71," ",H71,"=(",R71,") argObject.get(0);",CHAR(10),Formatting!B$1,Formatting!B$1,I71," ",J71,"=(",S71,") argObject.get(1);",CHAR(10),Formatting!B$1,Formatting!B$1,K71," ",L71,"=(",T71,") argObject.get(2);",CHAR(10))))),IF(C71="void",CONCATENATE(Formatting!B$1,Formatting!B$1,"break; }"),CONCATENATE(Formatting!B$1,Formatting!B$1,C71," result=",IF(C71="void","null",IF(OR(C71="byte",C71="int",C71="long"),"0",IF(C71="String",CONCATENATE(CHAR(34),"Placeholder",CHAR(34)),IF(C71="byte[]",CONCATENATE("new byte[",D71,"]"),IF(C71="float","0",IF(C71="double","0","ERROR")))))),";",CHAR(10),Formatting!B$1,Formatting!B$1,"globalResult=result;",CHAR(10),Formatting!B$1,Formatting!B$1,"break;}")))</f>
        <v xml:space="preserve">    case 1065: {//Origin [IFineADCS] Method [void MTQYRunSelfTest();//1065//High level command to interact with FineADCS]
        break; }</v>
      </c>
      <c r="AB71" s="7" t="str">
        <f t="shared" ref="AB71:AB134" si="8">CONCATENATE($X71,CHAR(10),$C71," ",$E71,"(",$V71,,");//",$Q71)</f>
        <v>/**
&lt;pre&gt;
High level command to interact with FineADCS
Input parameters:
Return parameters:void
Size of returned parameters: 0
Degaus operation to remove
resisual magnetic field in
the mtq. Restart of mtq
needed after this operation
&lt;/pre&gt;
*/
void MTQYRunSelfTest();//1065</v>
      </c>
    </row>
    <row r="72" spans="1:28" ht="150" x14ac:dyDescent="0.25">
      <c r="A72" s="2" t="s">
        <v>5</v>
      </c>
      <c r="B72" s="2" t="s">
        <v>6</v>
      </c>
      <c r="C72" s="2" t="str">
        <f>'Data types'!A$1</f>
        <v>void</v>
      </c>
      <c r="D72" s="2">
        <v>0</v>
      </c>
      <c r="E72" s="2" t="s">
        <v>265</v>
      </c>
      <c r="J72" s="10"/>
      <c r="K72" s="10"/>
      <c r="L72" s="10"/>
      <c r="M72" s="10" t="s">
        <v>76</v>
      </c>
      <c r="N72" s="16" t="s">
        <v>256</v>
      </c>
      <c r="O72" s="10" t="s">
        <v>267</v>
      </c>
      <c r="P72" s="12" t="s">
        <v>255</v>
      </c>
      <c r="Q72" s="3">
        <f t="shared" ref="Q72:Q135" si="9">Q71+1</f>
        <v>1066</v>
      </c>
      <c r="R72" s="3" t="str">
        <f>IF(G72="","",VLOOKUP(G72,'Data types'!A$1:B$20,2,FALSE))</f>
        <v/>
      </c>
      <c r="S72" s="3" t="str">
        <f>IF(I72="","",VLOOKUP(I72,'Data types'!A$1:B$20,2,FALSE))</f>
        <v/>
      </c>
      <c r="T72" s="3" t="str">
        <f>IF(K72="","",VLOOKUP(K72,'Data types'!A$1:B$20,2,FALSE))</f>
        <v/>
      </c>
      <c r="U72" s="3" t="str">
        <f t="shared" si="5"/>
        <v/>
      </c>
      <c r="V72" s="3" t="str">
        <f t="shared" si="6"/>
        <v/>
      </c>
      <c r="W72" s="3">
        <f>IF(C72="","",VLOOKUP(C72,'Data types'!$A$1:$B$20,2,FALSE))</f>
        <v>0</v>
      </c>
      <c r="X72" s="24" t="str">
        <f t="shared" si="7"/>
        <v>/**
&lt;pre&gt;
High level command to interact with FineADCS
Input parameters:
Return parameters:void
Size of returned parameters: 0
Reset mtq microcontroller
&lt;/pre&gt;
*/</v>
      </c>
      <c r="Y72" s="6" t="str">
        <f>CONCATENATE(Formatting!B$1,C72," ",E72,"(",V72,");//",Q72,"//",M72)</f>
        <v xml:space="preserve">    void MTQYReset();//1066//High level command to interact with FineADCS</v>
      </c>
      <c r="Z72" s="7" t="str">
        <f>CONCATENATE(Formatting!B$1,"@Override",CHAR(10),Formatting!B$1,"@InternalData (internalID=",Q72,",commandIDs={",CHAR(34),O72,CHAR(34),",",CHAR(34),P72,CHAR(34),"},argNames={",IF(F72="",CONCATENATE(CHAR(34),CHAR(34)),IF(F72=1,CONCATENATE(CHAR(34),H72,CHAR(34)),IF(F72=2,CONCATENATE(CHAR(34),H72,CHAR(34),",",CHAR(34),J72,CHAR(34)),IF(F72=3,CONCATENATE(CHAR(34),H72,CHAR(34),",",CHAR(34),J72,CHAR(34),",",CHAR(34),L72,CHAR(34)),"other")))),"})",CHAR(10),Formatting!B$1,"public ",C72," ",E72,"(",V72,") {",CHAR(10),IF(F72="",CONCATENATE(Formatting!B$1,Formatting!B$1,"ArrayList&lt;Object&gt; argObject=null;",CHAR(10)),IF(F72=1,CONCATENATE(Formatting!B$1,Formatting!B$1,"ArrayList&lt;Object&gt; argObject = new ArrayList&lt;Object&gt;();",CHAR(10),Formatting!B$1,Formatting!B$1,"argObject.add(",H72,");",CHAR(10)),IF(F72=2,CONCATENATE(Formatting!B$1,Formatting!B$1,"ArrayList&lt;Object&gt; argObject = new ArrayList&lt;Object&gt;();",CHAR(10),Formatting!B$1,Formatting!B$1,"argObject.add(",H72,");",CHAR(10),Formatting!B$1,Formatting!B$1,"argObject.add(",J72,");",CHAR(10)),CONCATENATE(Formatting!B$1,Formatting!B$1,"ArrayList&lt;Object&gt; argObject = new ArrayList&lt;Object&gt;();",CHAR(10),Formatting!B$1,Formatting!B$1,"argObject.add(",H72,");",CHAR(10),Formatting!B$1,Formatting!B$1,"argObject.add(",J72,");",CHAR(10),Formatting!B$1,Formatting!B$1,"argObject.add(",L72,");",CHAR(10))))),IF(C72="void",CONCATENATE(Formatting!B$1,Formatting!B$1),CONCATENATE(Formatting!B$1,Formatting!B$1,"return (",W72,") ")),"super.getSimulatorNode().runGenericMethod(",Q72,",argObject);",CHAR(10),Formatting!B$1,"};")</f>
        <v xml:space="preserve">    @Override
    @InternalData (internalID=1066,commandIDs={"0xA1","0x08"},argNames={""})
    public void MTQYReset() {
        ArrayList&lt;Object&gt; argObject=null;
        super.getSimulatorNode().runGenericMethod(1066,argObject);
    };</v>
      </c>
      <c r="AA72" s="7" t="str">
        <f>CONCATENATE(Formatting!B$1,"case ",Q72,": {//Origin [",A72,"] Method [",TRIM(Y72),"]",CHAR(10),IF(F72="","",IF(F72=1,CONCATENATE(Formatting!B$1,Formatting!B$1,G72," ",H72,"=(",R72,") argObject.get(0);",CHAR(10)),IF(F72=2,CONCATENATE(Formatting!B$1,Formatting!B$1,G72," ",H72,"=(",R72,") argObject.get(0);",CHAR(10),Formatting!B$1,Formatting!B$1,I72," ",J72,"=(",S72,") argObject.get(1);",CHAR(10)),CONCATENATE(Formatting!B$1,Formatting!B$1,G72," ",H72,"=(",R72,") argObject.get(0);",CHAR(10),Formatting!B$1,Formatting!B$1,I72," ",J72,"=(",S72,") argObject.get(1);",CHAR(10),Formatting!B$1,Formatting!B$1,K72," ",L72,"=(",T72,") argObject.get(2);",CHAR(10))))),IF(C72="void",CONCATENATE(Formatting!B$1,Formatting!B$1,"break; }"),CONCATENATE(Formatting!B$1,Formatting!B$1,C72," result=",IF(C72="void","null",IF(OR(C72="byte",C72="int",C72="long"),"0",IF(C72="String",CONCATENATE(CHAR(34),"Placeholder",CHAR(34)),IF(C72="byte[]",CONCATENATE("new byte[",D72,"]"),IF(C72="float","0",IF(C72="double","0","ERROR")))))),";",CHAR(10),Formatting!B$1,Formatting!B$1,"globalResult=result;",CHAR(10),Formatting!B$1,Formatting!B$1,"break;}")))</f>
        <v xml:space="preserve">    case 1066: {//Origin [IFineADCS] Method [void MTQYReset();//1066//High level command to interact with FineADCS]
        break; }</v>
      </c>
      <c r="AB72" s="7" t="str">
        <f t="shared" si="8"/>
        <v>/**
&lt;pre&gt;
High level command to interact with FineADCS
Input parameters:
Return parameters:void
Size of returned parameters: 0
Reset mtq microcontroller
&lt;/pre&gt;
*/
void MTQYReset();//1066</v>
      </c>
    </row>
    <row r="73" spans="1:28" ht="150" x14ac:dyDescent="0.25">
      <c r="A73" s="2" t="s">
        <v>5</v>
      </c>
      <c r="B73" s="2" t="s">
        <v>6</v>
      </c>
      <c r="C73" s="2" t="str">
        <f>'Data types'!A$1</f>
        <v>void</v>
      </c>
      <c r="D73" s="2">
        <v>0</v>
      </c>
      <c r="E73" s="2" t="s">
        <v>266</v>
      </c>
      <c r="J73" s="10"/>
      <c r="K73" s="10"/>
      <c r="L73" s="10"/>
      <c r="M73" s="10" t="s">
        <v>76</v>
      </c>
      <c r="N73" s="16" t="s">
        <v>258</v>
      </c>
      <c r="O73" s="10" t="s">
        <v>267</v>
      </c>
      <c r="P73" s="12" t="s">
        <v>259</v>
      </c>
      <c r="Q73" s="3">
        <f t="shared" si="9"/>
        <v>1067</v>
      </c>
      <c r="R73" s="3" t="str">
        <f>IF(G73="","",VLOOKUP(G73,'Data types'!A$1:B$20,2,FALSE))</f>
        <v/>
      </c>
      <c r="S73" s="3" t="str">
        <f>IF(I73="","",VLOOKUP(I73,'Data types'!A$1:B$20,2,FALSE))</f>
        <v/>
      </c>
      <c r="T73" s="3" t="str">
        <f>IF(K73="","",VLOOKUP(K73,'Data types'!A$1:B$20,2,FALSE))</f>
        <v/>
      </c>
      <c r="U73" s="3" t="str">
        <f t="shared" si="5"/>
        <v/>
      </c>
      <c r="V73" s="3" t="str">
        <f t="shared" si="6"/>
        <v/>
      </c>
      <c r="W73" s="3">
        <f>IF(C73="","",VLOOKUP(C73,'Data types'!$A$1:$B$20,2,FALSE))</f>
        <v>0</v>
      </c>
      <c r="X73" s="24" t="str">
        <f t="shared" si="7"/>
        <v>/**
&lt;pre&gt;
High level command to interact with FineADCS
Input parameters:
Return parameters:void
Size of returned parameters: 0
Stop mtq microcontroller
&lt;/pre&gt;
*/</v>
      </c>
      <c r="Y73" s="6" t="str">
        <f>CONCATENATE(Formatting!B$1,C73," ",E73,"(",V73,");//",Q73,"//",M73)</f>
        <v xml:space="preserve">    void MTQYStop();//1067//High level command to interact with FineADCS</v>
      </c>
      <c r="Z73" s="7" t="str">
        <f>CONCATENATE(Formatting!B$1,"@Override",CHAR(10),Formatting!B$1,"@InternalData (internalID=",Q73,",commandIDs={",CHAR(34),O73,CHAR(34),",",CHAR(34),P73,CHAR(34),"},argNames={",IF(F73="",CONCATENATE(CHAR(34),CHAR(34)),IF(F73=1,CONCATENATE(CHAR(34),H73,CHAR(34)),IF(F73=2,CONCATENATE(CHAR(34),H73,CHAR(34),",",CHAR(34),J73,CHAR(34)),IF(F73=3,CONCATENATE(CHAR(34),H73,CHAR(34),",",CHAR(34),J73,CHAR(34),",",CHAR(34),L73,CHAR(34)),"other")))),"})",CHAR(10),Formatting!B$1,"public ",C73," ",E73,"(",V73,") {",CHAR(10),IF(F73="",CONCATENATE(Formatting!B$1,Formatting!B$1,"ArrayList&lt;Object&gt; argObject=null;",CHAR(10)),IF(F73=1,CONCATENATE(Formatting!B$1,Formatting!B$1,"ArrayList&lt;Object&gt; argObject = new ArrayList&lt;Object&gt;();",CHAR(10),Formatting!B$1,Formatting!B$1,"argObject.add(",H73,");",CHAR(10)),IF(F73=2,CONCATENATE(Formatting!B$1,Formatting!B$1,"ArrayList&lt;Object&gt; argObject = new ArrayList&lt;Object&gt;();",CHAR(10),Formatting!B$1,Formatting!B$1,"argObject.add(",H73,");",CHAR(10),Formatting!B$1,Formatting!B$1,"argObject.add(",J73,");",CHAR(10)),CONCATENATE(Formatting!B$1,Formatting!B$1,"ArrayList&lt;Object&gt; argObject = new ArrayList&lt;Object&gt;();",CHAR(10),Formatting!B$1,Formatting!B$1,"argObject.add(",H73,");",CHAR(10),Formatting!B$1,Formatting!B$1,"argObject.add(",J73,");",CHAR(10),Formatting!B$1,Formatting!B$1,"argObject.add(",L73,");",CHAR(10))))),IF(C73="void",CONCATENATE(Formatting!B$1,Formatting!B$1),CONCATENATE(Formatting!B$1,Formatting!B$1,"return (",W73,") ")),"super.getSimulatorNode().runGenericMethod(",Q73,",argObject);",CHAR(10),Formatting!B$1,"};")</f>
        <v xml:space="preserve">    @Override
    @InternalData (internalID=1067,commandIDs={"0xA1","0x09"},argNames={""})
    public void MTQYStop() {
        ArrayList&lt;Object&gt; argObject=null;
        super.getSimulatorNode().runGenericMethod(1067,argObject);
    };</v>
      </c>
      <c r="AA73" s="7" t="str">
        <f>CONCATENATE(Formatting!B$1,"case ",Q73,": {//Origin [",A73,"] Method [",TRIM(Y73),"]",CHAR(10),IF(F73="","",IF(F73=1,CONCATENATE(Formatting!B$1,Formatting!B$1,G73," ",H73,"=(",R73,") argObject.get(0);",CHAR(10)),IF(F73=2,CONCATENATE(Formatting!B$1,Formatting!B$1,G73," ",H73,"=(",R73,") argObject.get(0);",CHAR(10),Formatting!B$1,Formatting!B$1,I73," ",J73,"=(",S73,") argObject.get(1);",CHAR(10)),CONCATENATE(Formatting!B$1,Formatting!B$1,G73," ",H73,"=(",R73,") argObject.get(0);",CHAR(10),Formatting!B$1,Formatting!B$1,I73," ",J73,"=(",S73,") argObject.get(1);",CHAR(10),Formatting!B$1,Formatting!B$1,K73," ",L73,"=(",T73,") argObject.get(2);",CHAR(10))))),IF(C73="void",CONCATENATE(Formatting!B$1,Formatting!B$1,"break; }"),CONCATENATE(Formatting!B$1,Formatting!B$1,C73," result=",IF(C73="void","null",IF(OR(C73="byte",C73="int",C73="long"),"0",IF(C73="String",CONCATENATE(CHAR(34),"Placeholder",CHAR(34)),IF(C73="byte[]",CONCATENATE("new byte[",D73,"]"),IF(C73="float","0",IF(C73="double","0","ERROR")))))),";",CHAR(10),Formatting!B$1,Formatting!B$1,"globalResult=result;",CHAR(10),Formatting!B$1,Formatting!B$1,"break;}")))</f>
        <v xml:space="preserve">    case 1067: {//Origin [IFineADCS] Method [void MTQYStop();//1067//High level command to interact with FineADCS]
        break; }</v>
      </c>
      <c r="AB73" s="7" t="str">
        <f t="shared" si="8"/>
        <v>/**
&lt;pre&gt;
High level command to interact with FineADCS
Input parameters:
Return parameters:void
Size of returned parameters: 0
Stop mtq microcontroller
&lt;/pre&gt;
*/
void MTQYStop();//1067</v>
      </c>
    </row>
    <row r="74" spans="1:28" ht="165" x14ac:dyDescent="0.25">
      <c r="A74" s="2" t="s">
        <v>5</v>
      </c>
      <c r="B74" s="2" t="s">
        <v>6</v>
      </c>
      <c r="C74" s="2" t="str">
        <f>'Data types'!A$1</f>
        <v>void</v>
      </c>
      <c r="D74" s="2">
        <v>0</v>
      </c>
      <c r="E74" s="2" t="s">
        <v>269</v>
      </c>
      <c r="F74" s="2">
        <v>1</v>
      </c>
      <c r="G74" s="2" t="str">
        <f>'Data types'!A$2</f>
        <v>int</v>
      </c>
      <c r="H74" s="2" t="s">
        <v>243</v>
      </c>
      <c r="J74" s="10"/>
      <c r="K74" s="10"/>
      <c r="L74" s="10"/>
      <c r="M74" s="10" t="s">
        <v>76</v>
      </c>
      <c r="N74" s="16" t="s">
        <v>244</v>
      </c>
      <c r="O74" s="10" t="s">
        <v>268</v>
      </c>
      <c r="P74" s="12" t="s">
        <v>48</v>
      </c>
      <c r="Q74" s="3">
        <f t="shared" si="9"/>
        <v>1068</v>
      </c>
      <c r="R74" s="3" t="str">
        <f>IF(G74="","",VLOOKUP(G74,'Data types'!A$1:B$20,2,FALSE))</f>
        <v>Integer</v>
      </c>
      <c r="S74" s="3" t="str">
        <f>IF(I74="","",VLOOKUP(I74,'Data types'!A$1:B$20,2,FALSE))</f>
        <v/>
      </c>
      <c r="T74" s="3" t="str">
        <f>IF(K74="","",VLOOKUP(K74,'Data types'!A$1:B$20,2,FALSE))</f>
        <v/>
      </c>
      <c r="U74" s="3" t="str">
        <f t="shared" si="5"/>
        <v>dipoleValue</v>
      </c>
      <c r="V74" s="3" t="str">
        <f t="shared" si="6"/>
        <v>int dipoleValue</v>
      </c>
      <c r="W74" s="3">
        <f>IF(C74="","",VLOOKUP(C74,'Data types'!$A$1:$B$20,2,FALSE))</f>
        <v>0</v>
      </c>
      <c r="X74" s="24" t="str">
        <f t="shared" si="7"/>
        <v>/**
&lt;pre&gt;
High level command to interact with FineADCS
Input parameters:int dipoleValue
Return parameters:void
Size of returned parameters: 0
Set I16: Dipole moment value
in [mAm^2]
&lt;/pre&gt;
*/</v>
      </c>
      <c r="Y74" s="6" t="str">
        <f>CONCATENATE(Formatting!B$1,C74," ",E74,"(",V74,");//",Q74,"//",M74)</f>
        <v xml:space="preserve">    void MTQZSetDipoleMoment(int dipoleValue);//1068//High level command to interact with FineADCS</v>
      </c>
      <c r="Z74" s="7" t="str">
        <f>CONCATENATE(Formatting!B$1,"@Override",CHAR(10),Formatting!B$1,"@InternalData (internalID=",Q74,",commandIDs={",CHAR(34),O74,CHAR(34),",",CHAR(34),P74,CHAR(34),"},argNames={",IF(F74="",CONCATENATE(CHAR(34),CHAR(34)),IF(F74=1,CONCATENATE(CHAR(34),H74,CHAR(34)),IF(F74=2,CONCATENATE(CHAR(34),H74,CHAR(34),",",CHAR(34),J74,CHAR(34)),IF(F74=3,CONCATENATE(CHAR(34),H74,CHAR(34),",",CHAR(34),J74,CHAR(34),",",CHAR(34),L74,CHAR(34)),"other")))),"})",CHAR(10),Formatting!B$1,"public ",C74," ",E74,"(",V74,") {",CHAR(10),IF(F74="",CONCATENATE(Formatting!B$1,Formatting!B$1,"ArrayList&lt;Object&gt; argObject=null;",CHAR(10)),IF(F74=1,CONCATENATE(Formatting!B$1,Formatting!B$1,"ArrayList&lt;Object&gt; argObject = new ArrayList&lt;Object&gt;();",CHAR(10),Formatting!B$1,Formatting!B$1,"argObject.add(",H74,");",CHAR(10)),IF(F74=2,CONCATENATE(Formatting!B$1,Formatting!B$1,"ArrayList&lt;Object&gt; argObject = new ArrayList&lt;Object&gt;();",CHAR(10),Formatting!B$1,Formatting!B$1,"argObject.add(",H74,");",CHAR(10),Formatting!B$1,Formatting!B$1,"argObject.add(",J74,");",CHAR(10)),CONCATENATE(Formatting!B$1,Formatting!B$1,"ArrayList&lt;Object&gt; argObject = new ArrayList&lt;Object&gt;();",CHAR(10),Formatting!B$1,Formatting!B$1,"argObject.add(",H74,");",CHAR(10),Formatting!B$1,Formatting!B$1,"argObject.add(",J74,");",CHAR(10),Formatting!B$1,Formatting!B$1,"argObject.add(",L74,");",CHAR(10))))),IF(C74="void",CONCATENATE(Formatting!B$1,Formatting!B$1),CONCATENATE(Formatting!B$1,Formatting!B$1,"return (",W74,") ")),"super.getSimulatorNode().runGenericMethod(",Q74,",argObject);",CHAR(10),Formatting!B$1,"};")</f>
        <v xml:space="preserve">    @Override
    @InternalData (internalID=1068,commandIDs={"0xA2","0x01"},argNames={"dipoleValue"})
    public void MTQZSetDipoleMoment(int dipoleValue) {
        ArrayList&lt;Object&gt; argObject = new ArrayList&lt;Object&gt;();
        argObject.add(dipoleValue);
        super.getSimulatorNode().runGenericMethod(1068,argObject);
    };</v>
      </c>
      <c r="AA74" s="7" t="str">
        <f>CONCATENATE(Formatting!B$1,"case ",Q74,": {//Origin [",A74,"] Method [",TRIM(Y74),"]",CHAR(10),IF(F74="","",IF(F74=1,CONCATENATE(Formatting!B$1,Formatting!B$1,G74," ",H74,"=(",R74,") argObject.get(0);",CHAR(10)),IF(F74=2,CONCATENATE(Formatting!B$1,Formatting!B$1,G74," ",H74,"=(",R74,") argObject.get(0);",CHAR(10),Formatting!B$1,Formatting!B$1,I74," ",J74,"=(",S74,") argObject.get(1);",CHAR(10)),CONCATENATE(Formatting!B$1,Formatting!B$1,G74," ",H74,"=(",R74,") argObject.get(0);",CHAR(10),Formatting!B$1,Formatting!B$1,I74," ",J74,"=(",S74,") argObject.get(1);",CHAR(10),Formatting!B$1,Formatting!B$1,K74," ",L74,"=(",T74,") argObject.get(2);",CHAR(10))))),IF(C74="void",CONCATENATE(Formatting!B$1,Formatting!B$1,"break; }"),CONCATENATE(Formatting!B$1,Formatting!B$1,C74," result=",IF(C74="void","null",IF(OR(C74="byte",C74="int",C74="long"),"0",IF(C74="String",CONCATENATE(CHAR(34),"Placeholder",CHAR(34)),IF(C74="byte[]",CONCATENATE("new byte[",D74,"]"),IF(C74="float","0",IF(C74="double","0","ERROR")))))),";",CHAR(10),Formatting!B$1,Formatting!B$1,"globalResult=result;",CHAR(10),Formatting!B$1,Formatting!B$1,"break;}")))</f>
        <v xml:space="preserve">    case 1068: {//Origin [IFineADCS] Method [void MTQZSetDipoleMoment(int dipoleValue);//1068//High level command to interact with FineADCS]
        int dipoleValue=(Integer) argObject.get(0);
        break; }</v>
      </c>
      <c r="AB74" s="7" t="str">
        <f t="shared" si="8"/>
        <v>/**
&lt;pre&gt;
High level command to interact with FineADCS
Input parameters:int dipoleValue
Return parameters:void
Size of returned parameters: 0
Set I16: Dipole moment value
in [mAm^2]
&lt;/pre&gt;
*/
void MTQZSetDipoleMoment(int dipoleValue);//1068</v>
      </c>
    </row>
    <row r="75" spans="1:28" ht="165" x14ac:dyDescent="0.25">
      <c r="A75" s="2" t="s">
        <v>5</v>
      </c>
      <c r="B75" s="2" t="s">
        <v>6</v>
      </c>
      <c r="C75" s="2" t="str">
        <f>'Data types'!A$5</f>
        <v>byte[]</v>
      </c>
      <c r="D75" s="2">
        <v>2</v>
      </c>
      <c r="E75" s="2" t="s">
        <v>270</v>
      </c>
      <c r="J75" s="10"/>
      <c r="K75" s="10"/>
      <c r="L75" s="10"/>
      <c r="M75" s="10" t="s">
        <v>76</v>
      </c>
      <c r="N75" s="16" t="s">
        <v>247</v>
      </c>
      <c r="O75" s="10" t="s">
        <v>268</v>
      </c>
      <c r="P75" s="12" t="s">
        <v>49</v>
      </c>
      <c r="Q75" s="3">
        <f t="shared" si="9"/>
        <v>1069</v>
      </c>
      <c r="R75" s="3" t="str">
        <f>IF(G75="","",VLOOKUP(G75,'Data types'!A$1:B$20,2,FALSE))</f>
        <v/>
      </c>
      <c r="S75" s="3" t="str">
        <f>IF(I75="","",VLOOKUP(I75,'Data types'!A$1:B$20,2,FALSE))</f>
        <v/>
      </c>
      <c r="T75" s="3" t="str">
        <f>IF(K75="","",VLOOKUP(K75,'Data types'!A$1:B$20,2,FALSE))</f>
        <v/>
      </c>
      <c r="U75" s="3" t="str">
        <f t="shared" si="5"/>
        <v/>
      </c>
      <c r="V75" s="3" t="str">
        <f t="shared" si="6"/>
        <v/>
      </c>
      <c r="W75" s="3" t="str">
        <f>IF(C75="","",VLOOKUP(C75,'Data types'!$A$1:$B$20,2,FALSE))</f>
        <v>byte[]</v>
      </c>
      <c r="X75" s="24" t="str">
        <f t="shared" si="7"/>
        <v>/**
&lt;pre&gt;
High level command to interact with FineADCS
Input parameters:
Return parameters:byte[]
Size of returned parameters: 2
Get I16: Dipole moment value
in [mAm^2]
&lt;/pre&gt;
*/</v>
      </c>
      <c r="Y75" s="6" t="str">
        <f>CONCATENATE(Formatting!B$1,C75," ",E75,"(",V75,");//",Q75,"//",M75)</f>
        <v xml:space="preserve">    byte[] MTQZGetDipoleMoment();//1069//High level command to interact with FineADCS</v>
      </c>
      <c r="Z75" s="7" t="str">
        <f>CONCATENATE(Formatting!B$1,"@Override",CHAR(10),Formatting!B$1,"@InternalData (internalID=",Q75,",commandIDs={",CHAR(34),O75,CHAR(34),",",CHAR(34),P75,CHAR(34),"},argNames={",IF(F75="",CONCATENATE(CHAR(34),CHAR(34)),IF(F75=1,CONCATENATE(CHAR(34),H75,CHAR(34)),IF(F75=2,CONCATENATE(CHAR(34),H75,CHAR(34),",",CHAR(34),J75,CHAR(34)),IF(F75=3,CONCATENATE(CHAR(34),H75,CHAR(34),",",CHAR(34),J75,CHAR(34),",",CHAR(34),L75,CHAR(34)),"other")))),"})",CHAR(10),Formatting!B$1,"public ",C75," ",E75,"(",V75,") {",CHAR(10),IF(F75="",CONCATENATE(Formatting!B$1,Formatting!B$1,"ArrayList&lt;Object&gt; argObject=null;",CHAR(10)),IF(F75=1,CONCATENATE(Formatting!B$1,Formatting!B$1,"ArrayList&lt;Object&gt; argObject = new ArrayList&lt;Object&gt;();",CHAR(10),Formatting!B$1,Formatting!B$1,"argObject.add(",H75,");",CHAR(10)),IF(F75=2,CONCATENATE(Formatting!B$1,Formatting!B$1,"ArrayList&lt;Object&gt; argObject = new ArrayList&lt;Object&gt;();",CHAR(10),Formatting!B$1,Formatting!B$1,"argObject.add(",H75,");",CHAR(10),Formatting!B$1,Formatting!B$1,"argObject.add(",J75,");",CHAR(10)),CONCATENATE(Formatting!B$1,Formatting!B$1,"ArrayList&lt;Object&gt; argObject = new ArrayList&lt;Object&gt;();",CHAR(10),Formatting!B$1,Formatting!B$1,"argObject.add(",H75,");",CHAR(10),Formatting!B$1,Formatting!B$1,"argObject.add(",J75,");",CHAR(10),Formatting!B$1,Formatting!B$1,"argObject.add(",L75,");",CHAR(10))))),IF(C75="void",CONCATENATE(Formatting!B$1,Formatting!B$1),CONCATENATE(Formatting!B$1,Formatting!B$1,"return (",W75,") ")),"super.getSimulatorNode().runGenericMethod(",Q75,",argObject);",CHAR(10),Formatting!B$1,"};")</f>
        <v xml:space="preserve">    @Override
    @InternalData (internalID=1069,commandIDs={"0xA2","0x02"},argNames={""})
    public byte[] MTQZGetDipoleMoment() {
        ArrayList&lt;Object&gt; argObject=null;
        return (byte[]) super.getSimulatorNode().runGenericMethod(1069,argObject);
    };</v>
      </c>
      <c r="AA75" s="7" t="str">
        <f>CONCATENATE(Formatting!B$1,"case ",Q75,": {//Origin [",A75,"] Method [",TRIM(Y75),"]",CHAR(10),IF(F75="","",IF(F75=1,CONCATENATE(Formatting!B$1,Formatting!B$1,G75," ",H75,"=(",R75,") argObject.get(0);",CHAR(10)),IF(F75=2,CONCATENATE(Formatting!B$1,Formatting!B$1,G75," ",H75,"=(",R75,") argObject.get(0);",CHAR(10),Formatting!B$1,Formatting!B$1,I75," ",J75,"=(",S75,") argObject.get(1);",CHAR(10)),CONCATENATE(Formatting!B$1,Formatting!B$1,G75," ",H75,"=(",R75,") argObject.get(0);",CHAR(10),Formatting!B$1,Formatting!B$1,I75," ",J75,"=(",S75,") argObject.get(1);",CHAR(10),Formatting!B$1,Formatting!B$1,K75," ",L75,"=(",T75,") argObject.get(2);",CHAR(10))))),IF(C75="void",CONCATENATE(Formatting!B$1,Formatting!B$1,"break; }"),CONCATENATE(Formatting!B$1,Formatting!B$1,C75," result=",IF(C75="void","null",IF(OR(C75="byte",C75="int",C75="long"),"0",IF(C75="String",CONCATENATE(CHAR(34),"Placeholder",CHAR(34)),IF(C75="byte[]",CONCATENATE("new byte[",D75,"]"),IF(C75="float","0",IF(C75="double","0","ERROR")))))),";",CHAR(10),Formatting!B$1,Formatting!B$1,"globalResult=result;",CHAR(10),Formatting!B$1,Formatting!B$1,"break;}")))</f>
        <v xml:space="preserve">    case 1069: {//Origin [IFineADCS] Method [byte[] MTQZGetDipoleMoment();//1069//High level command to interact with FineADCS]
        byte[] result=new byte[2];
        globalResult=result;
        break;}</v>
      </c>
      <c r="AB75" s="7" t="str">
        <f t="shared" si="8"/>
        <v>/**
&lt;pre&gt;
High level command to interact with FineADCS
Input parameters:
Return parameters:byte[]
Size of returned parameters: 2
Get I16: Dipole moment value
in [mAm^2]
&lt;/pre&gt;
*/
byte[] MTQZGetDipoleMoment();//1069</v>
      </c>
    </row>
    <row r="76" spans="1:28" ht="150" x14ac:dyDescent="0.25">
      <c r="A76" s="2" t="s">
        <v>5</v>
      </c>
      <c r="B76" s="2" t="s">
        <v>6</v>
      </c>
      <c r="C76" s="2" t="str">
        <f>'Data types'!A$1</f>
        <v>void</v>
      </c>
      <c r="D76" s="2">
        <v>0</v>
      </c>
      <c r="E76" s="2" t="s">
        <v>271</v>
      </c>
      <c r="J76" s="10"/>
      <c r="K76" s="10"/>
      <c r="L76" s="10"/>
      <c r="M76" s="10" t="s">
        <v>76</v>
      </c>
      <c r="N76" s="16" t="s">
        <v>249</v>
      </c>
      <c r="O76" s="10" t="s">
        <v>268</v>
      </c>
      <c r="P76" s="12" t="s">
        <v>51</v>
      </c>
      <c r="Q76" s="3">
        <f t="shared" si="9"/>
        <v>1070</v>
      </c>
      <c r="R76" s="3" t="str">
        <f>IF(G76="","",VLOOKUP(G76,'Data types'!A$1:B$20,2,FALSE))</f>
        <v/>
      </c>
      <c r="S76" s="3" t="str">
        <f>IF(I76="","",VLOOKUP(I76,'Data types'!A$1:B$20,2,FALSE))</f>
        <v/>
      </c>
      <c r="T76" s="3" t="str">
        <f>IF(K76="","",VLOOKUP(K76,'Data types'!A$1:B$20,2,FALSE))</f>
        <v/>
      </c>
      <c r="U76" s="3" t="str">
        <f t="shared" si="5"/>
        <v/>
      </c>
      <c r="V76" s="3" t="str">
        <f t="shared" si="6"/>
        <v/>
      </c>
      <c r="W76" s="3">
        <f>IF(C76="","",VLOOKUP(C76,'Data types'!$A$1:$B$20,2,FALSE))</f>
        <v>0</v>
      </c>
      <c r="X76" s="24" t="str">
        <f t="shared" si="7"/>
        <v>/**
&lt;pre&gt;
High level command to interact with FineADCS
Input parameters:
Return parameters:void
Size of returned parameters: 0
Set mtq in sleep mode.
&lt;/pre&gt;
*/</v>
      </c>
      <c r="Y76" s="6" t="str">
        <f>CONCATENATE(Formatting!B$1,C76," ",E76,"(",V76,");//",Q76,"//",M76)</f>
        <v xml:space="preserve">    void MTQZSuspend();//1070//High level command to interact with FineADCS</v>
      </c>
      <c r="Z76" s="7" t="str">
        <f>CONCATENATE(Formatting!B$1,"@Override",CHAR(10),Formatting!B$1,"@InternalData (internalID=",Q76,",commandIDs={",CHAR(34),O76,CHAR(34),",",CHAR(34),P76,CHAR(34),"},argNames={",IF(F76="",CONCATENATE(CHAR(34),CHAR(34)),IF(F76=1,CONCATENATE(CHAR(34),H76,CHAR(34)),IF(F76=2,CONCATENATE(CHAR(34),H76,CHAR(34),",",CHAR(34),J76,CHAR(34)),IF(F76=3,CONCATENATE(CHAR(34),H76,CHAR(34),",",CHAR(34),J76,CHAR(34),",",CHAR(34),L76,CHAR(34)),"other")))),"})",CHAR(10),Formatting!B$1,"public ",C76," ",E76,"(",V76,") {",CHAR(10),IF(F76="",CONCATENATE(Formatting!B$1,Formatting!B$1,"ArrayList&lt;Object&gt; argObject=null;",CHAR(10)),IF(F76=1,CONCATENATE(Formatting!B$1,Formatting!B$1,"ArrayList&lt;Object&gt; argObject = new ArrayList&lt;Object&gt;();",CHAR(10),Formatting!B$1,Formatting!B$1,"argObject.add(",H76,");",CHAR(10)),IF(F76=2,CONCATENATE(Formatting!B$1,Formatting!B$1,"ArrayList&lt;Object&gt; argObject = new ArrayList&lt;Object&gt;();",CHAR(10),Formatting!B$1,Formatting!B$1,"argObject.add(",H76,");",CHAR(10),Formatting!B$1,Formatting!B$1,"argObject.add(",J76,");",CHAR(10)),CONCATENATE(Formatting!B$1,Formatting!B$1,"ArrayList&lt;Object&gt; argObject = new ArrayList&lt;Object&gt;();",CHAR(10),Formatting!B$1,Formatting!B$1,"argObject.add(",H76,");",CHAR(10),Formatting!B$1,Formatting!B$1,"argObject.add(",J76,");",CHAR(10),Formatting!B$1,Formatting!B$1,"argObject.add(",L76,");",CHAR(10))))),IF(C76="void",CONCATENATE(Formatting!B$1,Formatting!B$1),CONCATENATE(Formatting!B$1,Formatting!B$1,"return (",W76,") ")),"super.getSimulatorNode().runGenericMethod(",Q76,",argObject);",CHAR(10),Formatting!B$1,"};")</f>
        <v xml:space="preserve">    @Override
    @InternalData (internalID=1070,commandIDs={"0xA2","0x05"},argNames={""})
    public void MTQZSuspend() {
        ArrayList&lt;Object&gt; argObject=null;
        super.getSimulatorNode().runGenericMethod(1070,argObject);
    };</v>
      </c>
      <c r="AA76" s="7" t="str">
        <f>CONCATENATE(Formatting!B$1,"case ",Q76,": {//Origin [",A76,"] Method [",TRIM(Y76),"]",CHAR(10),IF(F76="","",IF(F76=1,CONCATENATE(Formatting!B$1,Formatting!B$1,G76," ",H76,"=(",R76,") argObject.get(0);",CHAR(10)),IF(F76=2,CONCATENATE(Formatting!B$1,Formatting!B$1,G76," ",H76,"=(",R76,") argObject.get(0);",CHAR(10),Formatting!B$1,Formatting!B$1,I76," ",J76,"=(",S76,") argObject.get(1);",CHAR(10)),CONCATENATE(Formatting!B$1,Formatting!B$1,G76," ",H76,"=(",R76,") argObject.get(0);",CHAR(10),Formatting!B$1,Formatting!B$1,I76," ",J76,"=(",S76,") argObject.get(1);",CHAR(10),Formatting!B$1,Formatting!B$1,K76," ",L76,"=(",T76,") argObject.get(2);",CHAR(10))))),IF(C76="void",CONCATENATE(Formatting!B$1,Formatting!B$1,"break; }"),CONCATENATE(Formatting!B$1,Formatting!B$1,C76," result=",IF(C76="void","null",IF(OR(C76="byte",C76="int",C76="long"),"0",IF(C76="String",CONCATENATE(CHAR(34),"Placeholder",CHAR(34)),IF(C76="byte[]",CONCATENATE("new byte[",D76,"]"),IF(C76="float","0",IF(C76="double","0","ERROR")))))),";",CHAR(10),Formatting!B$1,Formatting!B$1,"globalResult=result;",CHAR(10),Formatting!B$1,Formatting!B$1,"break;}")))</f>
        <v xml:space="preserve">    case 1070: {//Origin [IFineADCS] Method [void MTQZSuspend();//1070//High level command to interact with FineADCS]
        break; }</v>
      </c>
      <c r="AB76" s="7" t="str">
        <f t="shared" si="8"/>
        <v>/**
&lt;pre&gt;
High level command to interact with FineADCS
Input parameters:
Return parameters:void
Size of returned parameters: 0
Set mtq in sleep mode.
&lt;/pre&gt;
*/
void MTQZSuspend();//1070</v>
      </c>
    </row>
    <row r="77" spans="1:28" ht="165" x14ac:dyDescent="0.25">
      <c r="A77" s="2" t="s">
        <v>5</v>
      </c>
      <c r="B77" s="2" t="s">
        <v>6</v>
      </c>
      <c r="C77" s="2" t="str">
        <f>'Data types'!A$1</f>
        <v>void</v>
      </c>
      <c r="D77" s="2">
        <v>0</v>
      </c>
      <c r="E77" s="2" t="s">
        <v>272</v>
      </c>
      <c r="J77" s="10"/>
      <c r="K77" s="10"/>
      <c r="L77" s="10"/>
      <c r="M77" s="10" t="s">
        <v>76</v>
      </c>
      <c r="N77" s="16" t="s">
        <v>251</v>
      </c>
      <c r="O77" s="10" t="s">
        <v>268</v>
      </c>
      <c r="P77" s="12" t="s">
        <v>52</v>
      </c>
      <c r="Q77" s="3">
        <f t="shared" si="9"/>
        <v>1071</v>
      </c>
      <c r="R77" s="3" t="str">
        <f>IF(G77="","",VLOOKUP(G77,'Data types'!A$1:B$20,2,FALSE))</f>
        <v/>
      </c>
      <c r="S77" s="3" t="str">
        <f>IF(I77="","",VLOOKUP(I77,'Data types'!A$1:B$20,2,FALSE))</f>
        <v/>
      </c>
      <c r="T77" s="3" t="str">
        <f>IF(K77="","",VLOOKUP(K77,'Data types'!A$1:B$20,2,FALSE))</f>
        <v/>
      </c>
      <c r="U77" s="3" t="str">
        <f t="shared" si="5"/>
        <v/>
      </c>
      <c r="V77" s="3" t="str">
        <f t="shared" si="6"/>
        <v/>
      </c>
      <c r="W77" s="3">
        <f>IF(C77="","",VLOOKUP(C77,'Data types'!$A$1:$B$20,2,FALSE))</f>
        <v>0</v>
      </c>
      <c r="X77" s="24" t="str">
        <f t="shared" si="7"/>
        <v>/**
&lt;pre&gt;
High level command to interact with FineADCS
Input parameters:
Return parameters:void
Size of returned parameters: 0
Restart mtq with previous
settings
&lt;/pre&gt;
*/</v>
      </c>
      <c r="Y77" s="6" t="str">
        <f>CONCATENATE(Formatting!B$1,C77," ",E77,"(",V77,");//",Q77,"//",M77)</f>
        <v xml:space="preserve">    void MTQZResume();//1071//High level command to interact with FineADCS</v>
      </c>
      <c r="Z77" s="7" t="str">
        <f>CONCATENATE(Formatting!B$1,"@Override",CHAR(10),Formatting!B$1,"@InternalData (internalID=",Q77,",commandIDs={",CHAR(34),O77,CHAR(34),",",CHAR(34),P77,CHAR(34),"},argNames={",IF(F77="",CONCATENATE(CHAR(34),CHAR(34)),IF(F77=1,CONCATENATE(CHAR(34),H77,CHAR(34)),IF(F77=2,CONCATENATE(CHAR(34),H77,CHAR(34),",",CHAR(34),J77,CHAR(34)),IF(F77=3,CONCATENATE(CHAR(34),H77,CHAR(34),",",CHAR(34),J77,CHAR(34),",",CHAR(34),L77,CHAR(34)),"other")))),"})",CHAR(10),Formatting!B$1,"public ",C77," ",E77,"(",V77,") {",CHAR(10),IF(F77="",CONCATENATE(Formatting!B$1,Formatting!B$1,"ArrayList&lt;Object&gt; argObject=null;",CHAR(10)),IF(F77=1,CONCATENATE(Formatting!B$1,Formatting!B$1,"ArrayList&lt;Object&gt; argObject = new ArrayList&lt;Object&gt;();",CHAR(10),Formatting!B$1,Formatting!B$1,"argObject.add(",H77,");",CHAR(10)),IF(F77=2,CONCATENATE(Formatting!B$1,Formatting!B$1,"ArrayList&lt;Object&gt; argObject = new ArrayList&lt;Object&gt;();",CHAR(10),Formatting!B$1,Formatting!B$1,"argObject.add(",H77,");",CHAR(10),Formatting!B$1,Formatting!B$1,"argObject.add(",J77,");",CHAR(10)),CONCATENATE(Formatting!B$1,Formatting!B$1,"ArrayList&lt;Object&gt; argObject = new ArrayList&lt;Object&gt;();",CHAR(10),Formatting!B$1,Formatting!B$1,"argObject.add(",H77,");",CHAR(10),Formatting!B$1,Formatting!B$1,"argObject.add(",J77,");",CHAR(10),Formatting!B$1,Formatting!B$1,"argObject.add(",L77,");",CHAR(10))))),IF(C77="void",CONCATENATE(Formatting!B$1,Formatting!B$1),CONCATENATE(Formatting!B$1,Formatting!B$1,"return (",W77,") ")),"super.getSimulatorNode().runGenericMethod(",Q77,",argObject);",CHAR(10),Formatting!B$1,"};")</f>
        <v xml:space="preserve">    @Override
    @InternalData (internalID=1071,commandIDs={"0xA2","0x06"},argNames={""})
    public void MTQZResume() {
        ArrayList&lt;Object&gt; argObject=null;
        super.getSimulatorNode().runGenericMethod(1071,argObject);
    };</v>
      </c>
      <c r="AA77" s="7" t="str">
        <f>CONCATENATE(Formatting!B$1,"case ",Q77,": {//Origin [",A77,"] Method [",TRIM(Y77),"]",CHAR(10),IF(F77="","",IF(F77=1,CONCATENATE(Formatting!B$1,Formatting!B$1,G77," ",H77,"=(",R77,") argObject.get(0);",CHAR(10)),IF(F77=2,CONCATENATE(Formatting!B$1,Formatting!B$1,G77," ",H77,"=(",R77,") argObject.get(0);",CHAR(10),Formatting!B$1,Formatting!B$1,I77," ",J77,"=(",S77,") argObject.get(1);",CHAR(10)),CONCATENATE(Formatting!B$1,Formatting!B$1,G77," ",H77,"=(",R77,") argObject.get(0);",CHAR(10),Formatting!B$1,Formatting!B$1,I77," ",J77,"=(",S77,") argObject.get(1);",CHAR(10),Formatting!B$1,Formatting!B$1,K77," ",L77,"=(",T77,") argObject.get(2);",CHAR(10))))),IF(C77="void",CONCATENATE(Formatting!B$1,Formatting!B$1,"break; }"),CONCATENATE(Formatting!B$1,Formatting!B$1,C77," result=",IF(C77="void","null",IF(OR(C77="byte",C77="int",C77="long"),"0",IF(C77="String",CONCATENATE(CHAR(34),"Placeholder",CHAR(34)),IF(C77="byte[]",CONCATENATE("new byte[",D77,"]"),IF(C77="float","0",IF(C77="double","0","ERROR")))))),";",CHAR(10),Formatting!B$1,Formatting!B$1,"globalResult=result;",CHAR(10),Formatting!B$1,Formatting!B$1,"break;}")))</f>
        <v xml:space="preserve">    case 1071: {//Origin [IFineADCS] Method [void MTQZResume();//1071//High level command to interact with FineADCS]
        break; }</v>
      </c>
      <c r="AB77" s="7" t="str">
        <f t="shared" si="8"/>
        <v>/**
&lt;pre&gt;
High level command to interact with FineADCS
Input parameters:
Return parameters:void
Size of returned parameters: 0
Restart mtq with previous
settings
&lt;/pre&gt;
*/
void MTQZResume();//1071</v>
      </c>
    </row>
    <row r="78" spans="1:28" ht="195" x14ac:dyDescent="0.25">
      <c r="A78" s="2" t="s">
        <v>5</v>
      </c>
      <c r="B78" s="2" t="s">
        <v>6</v>
      </c>
      <c r="C78" s="2" t="str">
        <f>'Data types'!A$1</f>
        <v>void</v>
      </c>
      <c r="D78" s="2">
        <v>0</v>
      </c>
      <c r="E78" s="2" t="s">
        <v>273</v>
      </c>
      <c r="J78" s="10"/>
      <c r="K78" s="10"/>
      <c r="L78" s="10"/>
      <c r="M78" s="10" t="s">
        <v>76</v>
      </c>
      <c r="N78" s="16" t="s">
        <v>253</v>
      </c>
      <c r="O78" s="10" t="s">
        <v>268</v>
      </c>
      <c r="P78" s="12" t="s">
        <v>53</v>
      </c>
      <c r="Q78" s="3">
        <f t="shared" si="9"/>
        <v>1072</v>
      </c>
      <c r="R78" s="3" t="str">
        <f>IF(G78="","",VLOOKUP(G78,'Data types'!A$1:B$20,2,FALSE))</f>
        <v/>
      </c>
      <c r="S78" s="3" t="str">
        <f>IF(I78="","",VLOOKUP(I78,'Data types'!A$1:B$20,2,FALSE))</f>
        <v/>
      </c>
      <c r="T78" s="3" t="str">
        <f>IF(K78="","",VLOOKUP(K78,'Data types'!A$1:B$20,2,FALSE))</f>
        <v/>
      </c>
      <c r="U78" s="3" t="str">
        <f t="shared" si="5"/>
        <v/>
      </c>
      <c r="V78" s="3" t="str">
        <f t="shared" si="6"/>
        <v/>
      </c>
      <c r="W78" s="3">
        <f>IF(C78="","",VLOOKUP(C78,'Data types'!$A$1:$B$20,2,FALSE))</f>
        <v>0</v>
      </c>
      <c r="X78" s="24" t="str">
        <f t="shared" si="7"/>
        <v>/**
&lt;pre&gt;
High level command to interact with FineADCS
Input parameters:
Return parameters:void
Size of returned parameters: 0
Degaus operation to remove
resisual magnetic field in
the mtq. Restart of mtq
needed after this operation
&lt;/pre&gt;
*/</v>
      </c>
      <c r="Y78" s="6" t="str">
        <f>CONCATENATE(Formatting!B$1,C78," ",E78,"(",V78,");//",Q78,"//",M78)</f>
        <v xml:space="preserve">    void MTQZRunSelfTest();//1072//High level command to interact with FineADCS</v>
      </c>
      <c r="Z78" s="7" t="str">
        <f>CONCATENATE(Formatting!B$1,"@Override",CHAR(10),Formatting!B$1,"@InternalData (internalID=",Q78,",commandIDs={",CHAR(34),O78,CHAR(34),",",CHAR(34),P78,CHAR(34),"},argNames={",IF(F78="",CONCATENATE(CHAR(34),CHAR(34)),IF(F78=1,CONCATENATE(CHAR(34),H78,CHAR(34)),IF(F78=2,CONCATENATE(CHAR(34),H78,CHAR(34),",",CHAR(34),J78,CHAR(34)),IF(F78=3,CONCATENATE(CHAR(34),H78,CHAR(34),",",CHAR(34),J78,CHAR(34),",",CHAR(34),L78,CHAR(34)),"other")))),"})",CHAR(10),Formatting!B$1,"public ",C78," ",E78,"(",V78,") {",CHAR(10),IF(F78="",CONCATENATE(Formatting!B$1,Formatting!B$1,"ArrayList&lt;Object&gt; argObject=null;",CHAR(10)),IF(F78=1,CONCATENATE(Formatting!B$1,Formatting!B$1,"ArrayList&lt;Object&gt; argObject = new ArrayList&lt;Object&gt;();",CHAR(10),Formatting!B$1,Formatting!B$1,"argObject.add(",H78,");",CHAR(10)),IF(F78=2,CONCATENATE(Formatting!B$1,Formatting!B$1,"ArrayList&lt;Object&gt; argObject = new ArrayList&lt;Object&gt;();",CHAR(10),Formatting!B$1,Formatting!B$1,"argObject.add(",H78,");",CHAR(10),Formatting!B$1,Formatting!B$1,"argObject.add(",J78,");",CHAR(10)),CONCATENATE(Formatting!B$1,Formatting!B$1,"ArrayList&lt;Object&gt; argObject = new ArrayList&lt;Object&gt;();",CHAR(10),Formatting!B$1,Formatting!B$1,"argObject.add(",H78,");",CHAR(10),Formatting!B$1,Formatting!B$1,"argObject.add(",J78,");",CHAR(10),Formatting!B$1,Formatting!B$1,"argObject.add(",L78,");",CHAR(10))))),IF(C78="void",CONCATENATE(Formatting!B$1,Formatting!B$1),CONCATENATE(Formatting!B$1,Formatting!B$1,"return (",W78,") ")),"super.getSimulatorNode().runGenericMethod(",Q78,",argObject);",CHAR(10),Formatting!B$1,"};")</f>
        <v xml:space="preserve">    @Override
    @InternalData (internalID=1072,commandIDs={"0xA2","0x07"},argNames={""})
    public void MTQZRunSelfTest() {
        ArrayList&lt;Object&gt; argObject=null;
        super.getSimulatorNode().runGenericMethod(1072,argObject);
    };</v>
      </c>
      <c r="AA78" s="7" t="str">
        <f>CONCATENATE(Formatting!B$1,"case ",Q78,": {//Origin [",A78,"] Method [",TRIM(Y78),"]",CHAR(10),IF(F78="","",IF(F78=1,CONCATENATE(Formatting!B$1,Formatting!B$1,G78," ",H78,"=(",R78,") argObject.get(0);",CHAR(10)),IF(F78=2,CONCATENATE(Formatting!B$1,Formatting!B$1,G78," ",H78,"=(",R78,") argObject.get(0);",CHAR(10),Formatting!B$1,Formatting!B$1,I78," ",J78,"=(",S78,") argObject.get(1);",CHAR(10)),CONCATENATE(Formatting!B$1,Formatting!B$1,G78," ",H78,"=(",R78,") argObject.get(0);",CHAR(10),Formatting!B$1,Formatting!B$1,I78," ",J78,"=(",S78,") argObject.get(1);",CHAR(10),Formatting!B$1,Formatting!B$1,K78," ",L78,"=(",T78,") argObject.get(2);",CHAR(10))))),IF(C78="void",CONCATENATE(Formatting!B$1,Formatting!B$1,"break; }"),CONCATENATE(Formatting!B$1,Formatting!B$1,C78," result=",IF(C78="void","null",IF(OR(C78="byte",C78="int",C78="long"),"0",IF(C78="String",CONCATENATE(CHAR(34),"Placeholder",CHAR(34)),IF(C78="byte[]",CONCATENATE("new byte[",D78,"]"),IF(C78="float","0",IF(C78="double","0","ERROR")))))),";",CHAR(10),Formatting!B$1,Formatting!B$1,"globalResult=result;",CHAR(10),Formatting!B$1,Formatting!B$1,"break;}")))</f>
        <v xml:space="preserve">    case 1072: {//Origin [IFineADCS] Method [void MTQZRunSelfTest();//1072//High level command to interact with FineADCS]
        break; }</v>
      </c>
      <c r="AB78" s="7" t="str">
        <f t="shared" si="8"/>
        <v>/**
&lt;pre&gt;
High level command to interact with FineADCS
Input parameters:
Return parameters:void
Size of returned parameters: 0
Degaus operation to remove
resisual magnetic field in
the mtq. Restart of mtq
needed after this operation
&lt;/pre&gt;
*/
void MTQZRunSelfTest();//1072</v>
      </c>
    </row>
    <row r="79" spans="1:28" ht="150" x14ac:dyDescent="0.25">
      <c r="A79" s="2" t="s">
        <v>5</v>
      </c>
      <c r="B79" s="2" t="s">
        <v>6</v>
      </c>
      <c r="C79" s="2" t="str">
        <f>'Data types'!A$1</f>
        <v>void</v>
      </c>
      <c r="D79" s="2">
        <v>0</v>
      </c>
      <c r="E79" s="2" t="s">
        <v>274</v>
      </c>
      <c r="J79" s="10"/>
      <c r="K79" s="10"/>
      <c r="L79" s="10"/>
      <c r="M79" s="10" t="s">
        <v>76</v>
      </c>
      <c r="N79" s="16" t="s">
        <v>256</v>
      </c>
      <c r="O79" s="10" t="s">
        <v>268</v>
      </c>
      <c r="P79" s="12" t="s">
        <v>255</v>
      </c>
      <c r="Q79" s="3">
        <f t="shared" si="9"/>
        <v>1073</v>
      </c>
      <c r="R79" s="3" t="str">
        <f>IF(G79="","",VLOOKUP(G79,'Data types'!A$1:B$20,2,FALSE))</f>
        <v/>
      </c>
      <c r="S79" s="3" t="str">
        <f>IF(I79="","",VLOOKUP(I79,'Data types'!A$1:B$20,2,FALSE))</f>
        <v/>
      </c>
      <c r="T79" s="3" t="str">
        <f>IF(K79="","",VLOOKUP(K79,'Data types'!A$1:B$20,2,FALSE))</f>
        <v/>
      </c>
      <c r="U79" s="3" t="str">
        <f t="shared" si="5"/>
        <v/>
      </c>
      <c r="V79" s="3" t="str">
        <f t="shared" si="6"/>
        <v/>
      </c>
      <c r="W79" s="3">
        <f>IF(C79="","",VLOOKUP(C79,'Data types'!$A$1:$B$20,2,FALSE))</f>
        <v>0</v>
      </c>
      <c r="X79" s="24" t="str">
        <f t="shared" si="7"/>
        <v>/**
&lt;pre&gt;
High level command to interact with FineADCS
Input parameters:
Return parameters:void
Size of returned parameters: 0
Reset mtq microcontroller
&lt;/pre&gt;
*/</v>
      </c>
      <c r="Y79" s="6" t="str">
        <f>CONCATENATE(Formatting!B$1,C79," ",E79,"(",V79,");//",Q79,"//",M79)</f>
        <v xml:space="preserve">    void MTQZReset();//1073//High level command to interact with FineADCS</v>
      </c>
      <c r="Z79" s="7" t="str">
        <f>CONCATENATE(Formatting!B$1,"@Override",CHAR(10),Formatting!B$1,"@InternalData (internalID=",Q79,",commandIDs={",CHAR(34),O79,CHAR(34),",",CHAR(34),P79,CHAR(34),"},argNames={",IF(F79="",CONCATENATE(CHAR(34),CHAR(34)),IF(F79=1,CONCATENATE(CHAR(34),H79,CHAR(34)),IF(F79=2,CONCATENATE(CHAR(34),H79,CHAR(34),",",CHAR(34),J79,CHAR(34)),IF(F79=3,CONCATENATE(CHAR(34),H79,CHAR(34),",",CHAR(34),J79,CHAR(34),",",CHAR(34),L79,CHAR(34)),"other")))),"})",CHAR(10),Formatting!B$1,"public ",C79," ",E79,"(",V79,") {",CHAR(10),IF(F79="",CONCATENATE(Formatting!B$1,Formatting!B$1,"ArrayList&lt;Object&gt; argObject=null;",CHAR(10)),IF(F79=1,CONCATENATE(Formatting!B$1,Formatting!B$1,"ArrayList&lt;Object&gt; argObject = new ArrayList&lt;Object&gt;();",CHAR(10),Formatting!B$1,Formatting!B$1,"argObject.add(",H79,");",CHAR(10)),IF(F79=2,CONCATENATE(Formatting!B$1,Formatting!B$1,"ArrayList&lt;Object&gt; argObject = new ArrayList&lt;Object&gt;();",CHAR(10),Formatting!B$1,Formatting!B$1,"argObject.add(",H79,");",CHAR(10),Formatting!B$1,Formatting!B$1,"argObject.add(",J79,");",CHAR(10)),CONCATENATE(Formatting!B$1,Formatting!B$1,"ArrayList&lt;Object&gt; argObject = new ArrayList&lt;Object&gt;();",CHAR(10),Formatting!B$1,Formatting!B$1,"argObject.add(",H79,");",CHAR(10),Formatting!B$1,Formatting!B$1,"argObject.add(",J79,");",CHAR(10),Formatting!B$1,Formatting!B$1,"argObject.add(",L79,");",CHAR(10))))),IF(C79="void",CONCATENATE(Formatting!B$1,Formatting!B$1),CONCATENATE(Formatting!B$1,Formatting!B$1,"return (",W79,") ")),"super.getSimulatorNode().runGenericMethod(",Q79,",argObject);",CHAR(10),Formatting!B$1,"};")</f>
        <v xml:space="preserve">    @Override
    @InternalData (internalID=1073,commandIDs={"0xA2","0x08"},argNames={""})
    public void MTQZReset() {
        ArrayList&lt;Object&gt; argObject=null;
        super.getSimulatorNode().runGenericMethod(1073,argObject);
    };</v>
      </c>
      <c r="AA79" s="7" t="str">
        <f>CONCATENATE(Formatting!B$1,"case ",Q79,": {//Origin [",A79,"] Method [",TRIM(Y79),"]",CHAR(10),IF(F79="","",IF(F79=1,CONCATENATE(Formatting!B$1,Formatting!B$1,G79," ",H79,"=(",R79,") argObject.get(0);",CHAR(10)),IF(F79=2,CONCATENATE(Formatting!B$1,Formatting!B$1,G79," ",H79,"=(",R79,") argObject.get(0);",CHAR(10),Formatting!B$1,Formatting!B$1,I79," ",J79,"=(",S79,") argObject.get(1);",CHAR(10)),CONCATENATE(Formatting!B$1,Formatting!B$1,G79," ",H79,"=(",R79,") argObject.get(0);",CHAR(10),Formatting!B$1,Formatting!B$1,I79," ",J79,"=(",S79,") argObject.get(1);",CHAR(10),Formatting!B$1,Formatting!B$1,K79," ",L79,"=(",T79,") argObject.get(2);",CHAR(10))))),IF(C79="void",CONCATENATE(Formatting!B$1,Formatting!B$1,"break; }"),CONCATENATE(Formatting!B$1,Formatting!B$1,C79," result=",IF(C79="void","null",IF(OR(C79="byte",C79="int",C79="long"),"0",IF(C79="String",CONCATENATE(CHAR(34),"Placeholder",CHAR(34)),IF(C79="byte[]",CONCATENATE("new byte[",D79,"]"),IF(C79="float","0",IF(C79="double","0","ERROR")))))),";",CHAR(10),Formatting!B$1,Formatting!B$1,"globalResult=result;",CHAR(10),Formatting!B$1,Formatting!B$1,"break;}")))</f>
        <v xml:space="preserve">    case 1073: {//Origin [IFineADCS] Method [void MTQZReset();//1073//High level command to interact with FineADCS]
        break; }</v>
      </c>
      <c r="AB79" s="7" t="str">
        <f t="shared" si="8"/>
        <v>/**
&lt;pre&gt;
High level command to interact with FineADCS
Input parameters:
Return parameters:void
Size of returned parameters: 0
Reset mtq microcontroller
&lt;/pre&gt;
*/
void MTQZReset();//1073</v>
      </c>
    </row>
    <row r="80" spans="1:28" ht="150" x14ac:dyDescent="0.25">
      <c r="A80" s="2" t="s">
        <v>5</v>
      </c>
      <c r="B80" s="2" t="s">
        <v>6</v>
      </c>
      <c r="C80" s="2" t="str">
        <f>'Data types'!A$1</f>
        <v>void</v>
      </c>
      <c r="D80" s="2">
        <v>0</v>
      </c>
      <c r="E80" s="2" t="s">
        <v>275</v>
      </c>
      <c r="J80" s="10"/>
      <c r="K80" s="10"/>
      <c r="L80" s="10"/>
      <c r="M80" s="10" t="s">
        <v>76</v>
      </c>
      <c r="N80" s="16" t="s">
        <v>258</v>
      </c>
      <c r="O80" s="10" t="s">
        <v>268</v>
      </c>
      <c r="P80" s="12" t="s">
        <v>259</v>
      </c>
      <c r="Q80" s="3">
        <f t="shared" si="9"/>
        <v>1074</v>
      </c>
      <c r="R80" s="3" t="str">
        <f>IF(G80="","",VLOOKUP(G80,'Data types'!A$1:B$20,2,FALSE))</f>
        <v/>
      </c>
      <c r="S80" s="3" t="str">
        <f>IF(I80="","",VLOOKUP(I80,'Data types'!A$1:B$20,2,FALSE))</f>
        <v/>
      </c>
      <c r="T80" s="3" t="str">
        <f>IF(K80="","",VLOOKUP(K80,'Data types'!A$1:B$20,2,FALSE))</f>
        <v/>
      </c>
      <c r="U80" s="3" t="str">
        <f t="shared" si="5"/>
        <v/>
      </c>
      <c r="V80" s="3" t="str">
        <f t="shared" si="6"/>
        <v/>
      </c>
      <c r="W80" s="3">
        <f>IF(C80="","",VLOOKUP(C80,'Data types'!$A$1:$B$20,2,FALSE))</f>
        <v>0</v>
      </c>
      <c r="X80" s="24" t="str">
        <f t="shared" si="7"/>
        <v>/**
&lt;pre&gt;
High level command to interact with FineADCS
Input parameters:
Return parameters:void
Size of returned parameters: 0
Stop mtq microcontroller
&lt;/pre&gt;
*/</v>
      </c>
      <c r="Y80" s="6" t="str">
        <f>CONCATENATE(Formatting!B$1,C80," ",E80,"(",V80,");//",Q80,"//",M80)</f>
        <v xml:space="preserve">    void MTQZStop();//1074//High level command to interact with FineADCS</v>
      </c>
      <c r="Z80" s="7" t="str">
        <f>CONCATENATE(Formatting!B$1,"@Override",CHAR(10),Formatting!B$1,"@InternalData (internalID=",Q80,",commandIDs={",CHAR(34),O80,CHAR(34),",",CHAR(34),P80,CHAR(34),"},argNames={",IF(F80="",CONCATENATE(CHAR(34),CHAR(34)),IF(F80=1,CONCATENATE(CHAR(34),H80,CHAR(34)),IF(F80=2,CONCATENATE(CHAR(34),H80,CHAR(34),",",CHAR(34),J80,CHAR(34)),IF(F80=3,CONCATENATE(CHAR(34),H80,CHAR(34),",",CHAR(34),J80,CHAR(34),",",CHAR(34),L80,CHAR(34)),"other")))),"})",CHAR(10),Formatting!B$1,"public ",C80," ",E80,"(",V80,") {",CHAR(10),IF(F80="",CONCATENATE(Formatting!B$1,Formatting!B$1,"ArrayList&lt;Object&gt; argObject=null;",CHAR(10)),IF(F80=1,CONCATENATE(Formatting!B$1,Formatting!B$1,"ArrayList&lt;Object&gt; argObject = new ArrayList&lt;Object&gt;();",CHAR(10),Formatting!B$1,Formatting!B$1,"argObject.add(",H80,");",CHAR(10)),IF(F80=2,CONCATENATE(Formatting!B$1,Formatting!B$1,"ArrayList&lt;Object&gt; argObject = new ArrayList&lt;Object&gt;();",CHAR(10),Formatting!B$1,Formatting!B$1,"argObject.add(",H80,");",CHAR(10),Formatting!B$1,Formatting!B$1,"argObject.add(",J80,");",CHAR(10)),CONCATENATE(Formatting!B$1,Formatting!B$1,"ArrayList&lt;Object&gt; argObject = new ArrayList&lt;Object&gt;();",CHAR(10),Formatting!B$1,Formatting!B$1,"argObject.add(",H80,");",CHAR(10),Formatting!B$1,Formatting!B$1,"argObject.add(",J80,");",CHAR(10),Formatting!B$1,Formatting!B$1,"argObject.add(",L80,");",CHAR(10))))),IF(C80="void",CONCATENATE(Formatting!B$1,Formatting!B$1),CONCATENATE(Formatting!B$1,Formatting!B$1,"return (",W80,") ")),"super.getSimulatorNode().runGenericMethod(",Q80,",argObject);",CHAR(10),Formatting!B$1,"};")</f>
        <v xml:space="preserve">    @Override
    @InternalData (internalID=1074,commandIDs={"0xA2","0x09"},argNames={""})
    public void MTQZStop() {
        ArrayList&lt;Object&gt; argObject=null;
        super.getSimulatorNode().runGenericMethod(1074,argObject);
    };</v>
      </c>
      <c r="AA80" s="7" t="str">
        <f>CONCATENATE(Formatting!B$1,"case ",Q80,": {//Origin [",A80,"] Method [",TRIM(Y80),"]",CHAR(10),IF(F80="","",IF(F80=1,CONCATENATE(Formatting!B$1,Formatting!B$1,G80," ",H80,"=(",R80,") argObject.get(0);",CHAR(10)),IF(F80=2,CONCATENATE(Formatting!B$1,Formatting!B$1,G80," ",H80,"=(",R80,") argObject.get(0);",CHAR(10),Formatting!B$1,Formatting!B$1,I80," ",J80,"=(",S80,") argObject.get(1);",CHAR(10)),CONCATENATE(Formatting!B$1,Formatting!B$1,G80," ",H80,"=(",R80,") argObject.get(0);",CHAR(10),Formatting!B$1,Formatting!B$1,I80," ",J80,"=(",S80,") argObject.get(1);",CHAR(10),Formatting!B$1,Formatting!B$1,K80," ",L80,"=(",T80,") argObject.get(2);",CHAR(10))))),IF(C80="void",CONCATENATE(Formatting!B$1,Formatting!B$1,"break; }"),CONCATENATE(Formatting!B$1,Formatting!B$1,C80," result=",IF(C80="void","null",IF(OR(C80="byte",C80="int",C80="long"),"0",IF(C80="String",CONCATENATE(CHAR(34),"Placeholder",CHAR(34)),IF(C80="byte[]",CONCATENATE("new byte[",D80,"]"),IF(C80="float","0",IF(C80="double","0","ERROR")))))),";",CHAR(10),Formatting!B$1,Formatting!B$1,"globalResult=result;",CHAR(10),Formatting!B$1,Formatting!B$1,"break;}")))</f>
        <v xml:space="preserve">    case 1074: {//Origin [IFineADCS] Method [void MTQZStop();//1074//High level command to interact with FineADCS]
        break; }</v>
      </c>
      <c r="AB80" s="7" t="str">
        <f t="shared" si="8"/>
        <v>/**
&lt;pre&gt;
High level command to interact with FineADCS
Input parameters:
Return parameters:void
Size of returned parameters: 0
Stop mtq microcontroller
&lt;/pre&gt;
*/
void MTQZStop();//1074</v>
      </c>
    </row>
    <row r="81" spans="1:28" ht="165" x14ac:dyDescent="0.25">
      <c r="A81" s="2" t="s">
        <v>5</v>
      </c>
      <c r="B81" s="2" t="s">
        <v>6</v>
      </c>
      <c r="C81" s="2" t="str">
        <f>'Data types'!A$1</f>
        <v>void</v>
      </c>
      <c r="D81" s="2">
        <v>0</v>
      </c>
      <c r="E81" s="2" t="s">
        <v>279</v>
      </c>
      <c r="F81" s="2">
        <v>1</v>
      </c>
      <c r="G81" s="2" t="str">
        <f>'Data types'!A$2</f>
        <v>int</v>
      </c>
      <c r="H81" s="2" t="s">
        <v>277</v>
      </c>
      <c r="J81" s="10"/>
      <c r="K81" s="10"/>
      <c r="L81" s="10"/>
      <c r="M81" s="10" t="s">
        <v>76</v>
      </c>
      <c r="N81" s="16" t="s">
        <v>282</v>
      </c>
      <c r="O81" s="10" t="s">
        <v>276</v>
      </c>
      <c r="P81" s="12" t="s">
        <v>48</v>
      </c>
      <c r="Q81" s="3">
        <f t="shared" si="9"/>
        <v>1075</v>
      </c>
      <c r="R81" s="3" t="str">
        <f>IF(G81="","",VLOOKUP(G81,'Data types'!A$1:B$20,2,FALSE))</f>
        <v>Integer</v>
      </c>
      <c r="S81" s="3" t="str">
        <f>IF(I81="","",VLOOKUP(I81,'Data types'!A$1:B$20,2,FALSE))</f>
        <v/>
      </c>
      <c r="T81" s="3" t="str">
        <f>IF(K81="","",VLOOKUP(K81,'Data types'!A$1:B$20,2,FALSE))</f>
        <v/>
      </c>
      <c r="U81" s="3" t="str">
        <f t="shared" si="5"/>
        <v>speedValue</v>
      </c>
      <c r="V81" s="3" t="str">
        <f t="shared" si="6"/>
        <v>int speedValue</v>
      </c>
      <c r="W81" s="3">
        <f>IF(C81="","",VLOOKUP(C81,'Data types'!$A$1:$B$20,2,FALSE))</f>
        <v>0</v>
      </c>
      <c r="X81" s="24" t="str">
        <f t="shared" si="7"/>
        <v>/**
&lt;pre&gt;
High level command to interact with FineADCS
Input parameters:int speedValue
Return parameters:void
Size of returned parameters: 0
Set wheel speed in [rpm]
I16: speed
&lt;/pre&gt;
*/</v>
      </c>
      <c r="Y81" s="6" t="str">
        <f>CONCATENATE(Formatting!B$1,C81," ",E81,"(",V81,");//",Q81,"//",M81)</f>
        <v xml:space="preserve">    void SetRWXSpeed(int speedValue);//1075//High level command to interact with FineADCS</v>
      </c>
      <c r="Z81" s="7" t="str">
        <f>CONCATENATE(Formatting!B$1,"@Override",CHAR(10),Formatting!B$1,"@InternalData (internalID=",Q81,",commandIDs={",CHAR(34),O81,CHAR(34),",",CHAR(34),P81,CHAR(34),"},argNames={",IF(F81="",CONCATENATE(CHAR(34),CHAR(34)),IF(F81=1,CONCATENATE(CHAR(34),H81,CHAR(34)),IF(F81=2,CONCATENATE(CHAR(34),H81,CHAR(34),",",CHAR(34),J81,CHAR(34)),IF(F81=3,CONCATENATE(CHAR(34),H81,CHAR(34),",",CHAR(34),J81,CHAR(34),",",CHAR(34),L81,CHAR(34)),"other")))),"})",CHAR(10),Formatting!B$1,"public ",C81," ",E81,"(",V81,") {",CHAR(10),IF(F81="",CONCATENATE(Formatting!B$1,Formatting!B$1,"ArrayList&lt;Object&gt; argObject=null;",CHAR(10)),IF(F81=1,CONCATENATE(Formatting!B$1,Formatting!B$1,"ArrayList&lt;Object&gt; argObject = new ArrayList&lt;Object&gt;();",CHAR(10),Formatting!B$1,Formatting!B$1,"argObject.add(",H81,");",CHAR(10)),IF(F81=2,CONCATENATE(Formatting!B$1,Formatting!B$1,"ArrayList&lt;Object&gt; argObject = new ArrayList&lt;Object&gt;();",CHAR(10),Formatting!B$1,Formatting!B$1,"argObject.add(",H81,");",CHAR(10),Formatting!B$1,Formatting!B$1,"argObject.add(",J81,");",CHAR(10)),CONCATENATE(Formatting!B$1,Formatting!B$1,"ArrayList&lt;Object&gt; argObject = new ArrayList&lt;Object&gt;();",CHAR(10),Formatting!B$1,Formatting!B$1,"argObject.add(",H81,");",CHAR(10),Formatting!B$1,Formatting!B$1,"argObject.add(",J81,");",CHAR(10),Formatting!B$1,Formatting!B$1,"argObject.add(",L81,");",CHAR(10))))),IF(C81="void",CONCATENATE(Formatting!B$1,Formatting!B$1),CONCATENATE(Formatting!B$1,Formatting!B$1,"return (",W81,") ")),"super.getSimulatorNode().runGenericMethod(",Q81,",argObject);",CHAR(10),Formatting!B$1,"};")</f>
        <v xml:space="preserve">    @Override
    @InternalData (internalID=1075,commandIDs={"0xA3","0x01"},argNames={"speedValue"})
    public void SetRWXSpeed(int speedValue) {
        ArrayList&lt;Object&gt; argObject = new ArrayList&lt;Object&gt;();
        argObject.add(speedValue);
        super.getSimulatorNode().runGenericMethod(1075,argObject);
    };</v>
      </c>
      <c r="AA81" s="7" t="str">
        <f>CONCATENATE(Formatting!B$1,"case ",Q81,": {//Origin [",A81,"] Method [",TRIM(Y81),"]",CHAR(10),IF(F81="","",IF(F81=1,CONCATENATE(Formatting!B$1,Formatting!B$1,G81," ",H81,"=(",R81,") argObject.get(0);",CHAR(10)),IF(F81=2,CONCATENATE(Formatting!B$1,Formatting!B$1,G81," ",H81,"=(",R81,") argObject.get(0);",CHAR(10),Formatting!B$1,Formatting!B$1,I81," ",J81,"=(",S81,") argObject.get(1);",CHAR(10)),CONCATENATE(Formatting!B$1,Formatting!B$1,G81," ",H81,"=(",R81,") argObject.get(0);",CHAR(10),Formatting!B$1,Formatting!B$1,I81," ",J81,"=(",S81,") argObject.get(1);",CHAR(10),Formatting!B$1,Formatting!B$1,K81," ",L81,"=(",T81,") argObject.get(2);",CHAR(10))))),IF(C81="void",CONCATENATE(Formatting!B$1,Formatting!B$1,"break; }"),CONCATENATE(Formatting!B$1,Formatting!B$1,C81," result=",IF(C81="void","null",IF(OR(C81="byte",C81="int",C81="long"),"0",IF(C81="String",CONCATENATE(CHAR(34),"Placeholder",CHAR(34)),IF(C81="byte[]",CONCATENATE("new byte[",D81,"]"),IF(C81="float","0",IF(C81="double","0","ERROR")))))),";",CHAR(10),Formatting!B$1,Formatting!B$1,"globalResult=result;",CHAR(10),Formatting!B$1,Formatting!B$1,"break;}")))</f>
        <v xml:space="preserve">    case 1075: {//Origin [IFineADCS] Method [void SetRWXSpeed(int speedValue);//1075//High level command to interact with FineADCS]
        int speedValue=(Integer) argObject.get(0);
        break; }</v>
      </c>
      <c r="AB81" s="7" t="str">
        <f t="shared" si="8"/>
        <v>/**
&lt;pre&gt;
High level command to interact with FineADCS
Input parameters:int speedValue
Return parameters:void
Size of returned parameters: 0
Set wheel speed in [rpm]
I16: speed
&lt;/pre&gt;
*/
void SetRWXSpeed(int speedValue);//1075</v>
      </c>
    </row>
    <row r="82" spans="1:28" ht="165" x14ac:dyDescent="0.25">
      <c r="A82" s="2" t="s">
        <v>5</v>
      </c>
      <c r="B82" s="2" t="s">
        <v>6</v>
      </c>
      <c r="C82" s="2" t="str">
        <f>'Data types'!A$5</f>
        <v>byte[]</v>
      </c>
      <c r="D82" s="2">
        <v>2</v>
      </c>
      <c r="E82" s="2" t="s">
        <v>280</v>
      </c>
      <c r="J82" s="10"/>
      <c r="K82" s="10"/>
      <c r="L82" s="10"/>
      <c r="M82" s="10" t="s">
        <v>76</v>
      </c>
      <c r="N82" s="16" t="s">
        <v>283</v>
      </c>
      <c r="O82" s="10" t="s">
        <v>276</v>
      </c>
      <c r="P82" s="12" t="s">
        <v>49</v>
      </c>
      <c r="Q82" s="3">
        <f t="shared" si="9"/>
        <v>1076</v>
      </c>
      <c r="R82" s="3" t="str">
        <f>IF(G82="","",VLOOKUP(G82,'Data types'!A$1:B$20,2,FALSE))</f>
        <v/>
      </c>
      <c r="S82" s="3" t="str">
        <f>IF(I82="","",VLOOKUP(I82,'Data types'!A$1:B$20,2,FALSE))</f>
        <v/>
      </c>
      <c r="T82" s="3" t="str">
        <f>IF(K82="","",VLOOKUP(K82,'Data types'!A$1:B$20,2,FALSE))</f>
        <v/>
      </c>
      <c r="U82" s="3" t="str">
        <f t="shared" si="5"/>
        <v/>
      </c>
      <c r="V82" s="3" t="str">
        <f t="shared" si="6"/>
        <v/>
      </c>
      <c r="W82" s="3" t="str">
        <f>IF(C82="","",VLOOKUP(C82,'Data types'!$A$1:$B$20,2,FALSE))</f>
        <v>byte[]</v>
      </c>
      <c r="X82" s="24" t="str">
        <f t="shared" si="7"/>
        <v>/**
&lt;pre&gt;
High level command to interact with FineADCS
Input parameters:
Return parameters:byte[]
Size of returned parameters: 2
Get wheel speed in [rpm]
I16: speed
&lt;/pre&gt;
*/</v>
      </c>
      <c r="Y82" s="6" t="str">
        <f>CONCATENATE(Formatting!B$1,C82," ",E82,"(",V82,");//",Q82,"//",M82)</f>
        <v xml:space="preserve">    byte[] GetRWXSpeed();//1076//High level command to interact with FineADCS</v>
      </c>
      <c r="Z82" s="7" t="str">
        <f>CONCATENATE(Formatting!B$1,"@Override",CHAR(10),Formatting!B$1,"@InternalData (internalID=",Q82,",commandIDs={",CHAR(34),O82,CHAR(34),",",CHAR(34),P82,CHAR(34),"},argNames={",IF(F82="",CONCATENATE(CHAR(34),CHAR(34)),IF(F82=1,CONCATENATE(CHAR(34),H82,CHAR(34)),IF(F82=2,CONCATENATE(CHAR(34),H82,CHAR(34),",",CHAR(34),J82,CHAR(34)),IF(F82=3,CONCATENATE(CHAR(34),H82,CHAR(34),",",CHAR(34),J82,CHAR(34),",",CHAR(34),L82,CHAR(34)),"other")))),"})",CHAR(10),Formatting!B$1,"public ",C82," ",E82,"(",V82,") {",CHAR(10),IF(F82="",CONCATENATE(Formatting!B$1,Formatting!B$1,"ArrayList&lt;Object&gt; argObject=null;",CHAR(10)),IF(F82=1,CONCATENATE(Formatting!B$1,Formatting!B$1,"ArrayList&lt;Object&gt; argObject = new ArrayList&lt;Object&gt;();",CHAR(10),Formatting!B$1,Formatting!B$1,"argObject.add(",H82,");",CHAR(10)),IF(F82=2,CONCATENATE(Formatting!B$1,Formatting!B$1,"ArrayList&lt;Object&gt; argObject = new ArrayList&lt;Object&gt;();",CHAR(10),Formatting!B$1,Formatting!B$1,"argObject.add(",H82,");",CHAR(10),Formatting!B$1,Formatting!B$1,"argObject.add(",J82,");",CHAR(10)),CONCATENATE(Formatting!B$1,Formatting!B$1,"ArrayList&lt;Object&gt; argObject = new ArrayList&lt;Object&gt;();",CHAR(10),Formatting!B$1,Formatting!B$1,"argObject.add(",H82,");",CHAR(10),Formatting!B$1,Formatting!B$1,"argObject.add(",J82,");",CHAR(10),Formatting!B$1,Formatting!B$1,"argObject.add(",L82,");",CHAR(10))))),IF(C82="void",CONCATENATE(Formatting!B$1,Formatting!B$1),CONCATENATE(Formatting!B$1,Formatting!B$1,"return (",W82,") ")),"super.getSimulatorNode().runGenericMethod(",Q82,",argObject);",CHAR(10),Formatting!B$1,"};")</f>
        <v xml:space="preserve">    @Override
    @InternalData (internalID=1076,commandIDs={"0xA3","0x02"},argNames={""})
    public byte[] GetRWXSpeed() {
        ArrayList&lt;Object&gt; argObject=null;
        return (byte[]) super.getSimulatorNode().runGenericMethod(1076,argObject);
    };</v>
      </c>
      <c r="AA82" s="7" t="str">
        <f>CONCATENATE(Formatting!B$1,"case ",Q82,": {//Origin [",A82,"] Method [",TRIM(Y82),"]",CHAR(10),IF(F82="","",IF(F82=1,CONCATENATE(Formatting!B$1,Formatting!B$1,G82," ",H82,"=(",R82,") argObject.get(0);",CHAR(10)),IF(F82=2,CONCATENATE(Formatting!B$1,Formatting!B$1,G82," ",H82,"=(",R82,") argObject.get(0);",CHAR(10),Formatting!B$1,Formatting!B$1,I82," ",J82,"=(",S82,") argObject.get(1);",CHAR(10)),CONCATENATE(Formatting!B$1,Formatting!B$1,G82," ",H82,"=(",R82,") argObject.get(0);",CHAR(10),Formatting!B$1,Formatting!B$1,I82," ",J82,"=(",S82,") argObject.get(1);",CHAR(10),Formatting!B$1,Formatting!B$1,K82," ",L82,"=(",T82,") argObject.get(2);",CHAR(10))))),IF(C82="void",CONCATENATE(Formatting!B$1,Formatting!B$1,"break; }"),CONCATENATE(Formatting!B$1,Formatting!B$1,C82," result=",IF(C82="void","null",IF(OR(C82="byte",C82="int",C82="long"),"0",IF(C82="String",CONCATENATE(CHAR(34),"Placeholder",CHAR(34)),IF(C82="byte[]",CONCATENATE("new byte[",D82,"]"),IF(C82="float","0",IF(C82="double","0","ERROR")))))),";",CHAR(10),Formatting!B$1,Formatting!B$1,"globalResult=result;",CHAR(10),Formatting!B$1,Formatting!B$1,"break;}")))</f>
        <v xml:space="preserve">    case 1076: {//Origin [IFineADCS] Method [byte[] GetRWXSpeed();//1076//High level command to interact with FineADCS]
        byte[] result=new byte[2];
        globalResult=result;
        break;}</v>
      </c>
      <c r="AB82" s="7" t="str">
        <f t="shared" si="8"/>
        <v>/**
&lt;pre&gt;
High level command to interact with FineADCS
Input parameters:
Return parameters:byte[]
Size of returned parameters: 2
Get wheel speed in [rpm]
I16: speed
&lt;/pre&gt;
*/
byte[] GetRWXSpeed();//1076</v>
      </c>
    </row>
    <row r="83" spans="1:28" ht="180" x14ac:dyDescent="0.25">
      <c r="A83" s="2" t="s">
        <v>5</v>
      </c>
      <c r="B83" s="2" t="s">
        <v>6</v>
      </c>
      <c r="C83" s="2" t="str">
        <f>'Data types'!A$1</f>
        <v>void</v>
      </c>
      <c r="D83" s="2">
        <v>0</v>
      </c>
      <c r="E83" s="2" t="s">
        <v>278</v>
      </c>
      <c r="F83" s="2">
        <v>1</v>
      </c>
      <c r="G83" s="2" t="str">
        <f>'Data types'!A$2</f>
        <v>int</v>
      </c>
      <c r="H83" s="2" t="s">
        <v>281</v>
      </c>
      <c r="J83" s="10"/>
      <c r="K83" s="10"/>
      <c r="L83" s="10"/>
      <c r="M83" s="10" t="s">
        <v>76</v>
      </c>
      <c r="N83" s="16" t="s">
        <v>284</v>
      </c>
      <c r="O83" s="10" t="s">
        <v>276</v>
      </c>
      <c r="P83" s="12" t="s">
        <v>50</v>
      </c>
      <c r="Q83" s="3">
        <f t="shared" si="9"/>
        <v>1077</v>
      </c>
      <c r="R83" s="3" t="str">
        <f>IF(G83="","",VLOOKUP(G83,'Data types'!A$1:B$20,2,FALSE))</f>
        <v>Integer</v>
      </c>
      <c r="S83" s="3" t="str">
        <f>IF(I83="","",VLOOKUP(I83,'Data types'!A$1:B$20,2,FALSE))</f>
        <v/>
      </c>
      <c r="T83" s="3" t="str">
        <f>IF(K83="","",VLOOKUP(K83,'Data types'!A$1:B$20,2,FALSE))</f>
        <v/>
      </c>
      <c r="U83" s="3" t="str">
        <f t="shared" si="5"/>
        <v>accelerationValue</v>
      </c>
      <c r="V83" s="3" t="str">
        <f t="shared" si="6"/>
        <v>int accelerationValue</v>
      </c>
      <c r="W83" s="3">
        <f>IF(C83="","",VLOOKUP(C83,'Data types'!$A$1:$B$20,2,FALSE))</f>
        <v>0</v>
      </c>
      <c r="X83" s="24" t="str">
        <f t="shared" si="7"/>
        <v>/**
&lt;pre&gt;
High level command to interact with FineADCS
Input parameters:int accelerationValue
Return parameters:void
Size of returned parameters: 0
Set desired acceleration of the wheel in [rpm/sec]
I16: Acceleration
&lt;/pre&gt;
*/</v>
      </c>
      <c r="Y83" s="6" t="str">
        <f>CONCATENATE(Formatting!B$1,C83," ",E83,"(",V83,");//",Q83,"//",M83)</f>
        <v xml:space="preserve">    void SetRWXAcceleration(int accelerationValue);//1077//High level command to interact with FineADCS</v>
      </c>
      <c r="Z83" s="7" t="str">
        <f>CONCATENATE(Formatting!B$1,"@Override",CHAR(10),Formatting!B$1,"@InternalData (internalID=",Q83,",commandIDs={",CHAR(34),O83,CHAR(34),",",CHAR(34),P83,CHAR(34),"},argNames={",IF(F83="",CONCATENATE(CHAR(34),CHAR(34)),IF(F83=1,CONCATENATE(CHAR(34),H83,CHAR(34)),IF(F83=2,CONCATENATE(CHAR(34),H83,CHAR(34),",",CHAR(34),J83,CHAR(34)),IF(F83=3,CONCATENATE(CHAR(34),H83,CHAR(34),",",CHAR(34),J83,CHAR(34),",",CHAR(34),L83,CHAR(34)),"other")))),"})",CHAR(10),Formatting!B$1,"public ",C83," ",E83,"(",V83,") {",CHAR(10),IF(F83="",CONCATENATE(Formatting!B$1,Formatting!B$1,"ArrayList&lt;Object&gt; argObject=null;",CHAR(10)),IF(F83=1,CONCATENATE(Formatting!B$1,Formatting!B$1,"ArrayList&lt;Object&gt; argObject = new ArrayList&lt;Object&gt;();",CHAR(10),Formatting!B$1,Formatting!B$1,"argObject.add(",H83,");",CHAR(10)),IF(F83=2,CONCATENATE(Formatting!B$1,Formatting!B$1,"ArrayList&lt;Object&gt; argObject = new ArrayList&lt;Object&gt;();",CHAR(10),Formatting!B$1,Formatting!B$1,"argObject.add(",H83,");",CHAR(10),Formatting!B$1,Formatting!B$1,"argObject.add(",J83,");",CHAR(10)),CONCATENATE(Formatting!B$1,Formatting!B$1,"ArrayList&lt;Object&gt; argObject = new ArrayList&lt;Object&gt;();",CHAR(10),Formatting!B$1,Formatting!B$1,"argObject.add(",H83,");",CHAR(10),Formatting!B$1,Formatting!B$1,"argObject.add(",J83,");",CHAR(10),Formatting!B$1,Formatting!B$1,"argObject.add(",L83,");",CHAR(10))))),IF(C83="void",CONCATENATE(Formatting!B$1,Formatting!B$1),CONCATENATE(Formatting!B$1,Formatting!B$1,"return (",W83,") ")),"super.getSimulatorNode().runGenericMethod(",Q83,",argObject);",CHAR(10),Formatting!B$1,"};")</f>
        <v xml:space="preserve">    @Override
    @InternalData (internalID=1077,commandIDs={"0xA3","0x03"},argNames={"accelerationValue"})
    public void SetRWXAcceleration(int accelerationValue) {
        ArrayList&lt;Object&gt; argObject = new ArrayList&lt;Object&gt;();
        argObject.add(accelerationValue);
        super.getSimulatorNode().runGenericMethod(1077,argObject);
    };</v>
      </c>
      <c r="AA83" s="7" t="str">
        <f>CONCATENATE(Formatting!B$1,"case ",Q83,": {//Origin [",A83,"] Method [",TRIM(Y83),"]",CHAR(10),IF(F83="","",IF(F83=1,CONCATENATE(Formatting!B$1,Formatting!B$1,G83," ",H83,"=(",R83,") argObject.get(0);",CHAR(10)),IF(F83=2,CONCATENATE(Formatting!B$1,Formatting!B$1,G83," ",H83,"=(",R83,") argObject.get(0);",CHAR(10),Formatting!B$1,Formatting!B$1,I83," ",J83,"=(",S83,") argObject.get(1);",CHAR(10)),CONCATENATE(Formatting!B$1,Formatting!B$1,G83," ",H83,"=(",R83,") argObject.get(0);",CHAR(10),Formatting!B$1,Formatting!B$1,I83," ",J83,"=(",S83,") argObject.get(1);",CHAR(10),Formatting!B$1,Formatting!B$1,K83," ",L83,"=(",T83,") argObject.get(2);",CHAR(10))))),IF(C83="void",CONCATENATE(Formatting!B$1,Formatting!B$1,"break; }"),CONCATENATE(Formatting!B$1,Formatting!B$1,C83," result=",IF(C83="void","null",IF(OR(C83="byte",C83="int",C83="long"),"0",IF(C83="String",CONCATENATE(CHAR(34),"Placeholder",CHAR(34)),IF(C83="byte[]",CONCATENATE("new byte[",D83,"]"),IF(C83="float","0",IF(C83="double","0","ERROR")))))),";",CHAR(10),Formatting!B$1,Formatting!B$1,"globalResult=result;",CHAR(10),Formatting!B$1,Formatting!B$1,"break;}")))</f>
        <v xml:space="preserve">    case 1077: {//Origin [IFineADCS] Method [void SetRWXAcceleration(int accelerationValue);//1077//High level command to interact with FineADCS]
        int accelerationValue=(Integer) argObject.get(0);
        break; }</v>
      </c>
      <c r="AB83" s="7" t="str">
        <f t="shared" si="8"/>
        <v>/**
&lt;pre&gt;
High level command to interact with FineADCS
Input parameters:int accelerationValue
Return parameters:void
Size of returned parameters: 0
Set desired acceleration of the wheel in [rpm/sec]
I16: Acceleration
&lt;/pre&gt;
*/
void SetRWXAcceleration(int accelerationValue);//1077</v>
      </c>
    </row>
    <row r="84" spans="1:28" ht="180" x14ac:dyDescent="0.25">
      <c r="A84" s="2" t="s">
        <v>5</v>
      </c>
      <c r="B84" s="2" t="s">
        <v>6</v>
      </c>
      <c r="C84" s="2" t="str">
        <f>'Data types'!A$1</f>
        <v>void</v>
      </c>
      <c r="D84" s="2">
        <v>0</v>
      </c>
      <c r="E84" s="2" t="s">
        <v>285</v>
      </c>
      <c r="F84" s="2">
        <v>1</v>
      </c>
      <c r="G84" s="2" t="str">
        <f>'Data types'!A$4</f>
        <v>byte</v>
      </c>
      <c r="H84" s="2" t="s">
        <v>215</v>
      </c>
      <c r="J84" s="10"/>
      <c r="K84" s="10"/>
      <c r="L84" s="10"/>
      <c r="M84" s="10" t="s">
        <v>76</v>
      </c>
      <c r="N84" s="16" t="s">
        <v>286</v>
      </c>
      <c r="O84" s="10" t="s">
        <v>276</v>
      </c>
      <c r="P84" s="12" t="s">
        <v>255</v>
      </c>
      <c r="Q84" s="3">
        <f t="shared" si="9"/>
        <v>1078</v>
      </c>
      <c r="R84" s="3" t="str">
        <f>IF(G84="","",VLOOKUP(G84,'Data types'!A$1:B$20,2,FALSE))</f>
        <v>Byte</v>
      </c>
      <c r="S84" s="3" t="str">
        <f>IF(I84="","",VLOOKUP(I84,'Data types'!A$1:B$20,2,FALSE))</f>
        <v/>
      </c>
      <c r="T84" s="3" t="str">
        <f>IF(K84="","",VLOOKUP(K84,'Data types'!A$1:B$20,2,FALSE))</f>
        <v/>
      </c>
      <c r="U84" s="3" t="str">
        <f t="shared" si="5"/>
        <v>sleepMode</v>
      </c>
      <c r="V84" s="3" t="str">
        <f t="shared" si="6"/>
        <v>byte sleepMode</v>
      </c>
      <c r="W84" s="3">
        <f>IF(C84="","",VLOOKUP(C84,'Data types'!$A$1:$B$20,2,FALSE))</f>
        <v>0</v>
      </c>
      <c r="X84" s="24" t="str">
        <f t="shared" si="7"/>
        <v>/**
&lt;pre&gt;
High level command to interact with FineADCS
Input parameters:byte sleepMode
Return parameters:void
Size of returned parameters: 0
UI8: Sleep mode
0 - Sleep Mode 1: Coast
1 - Sleep Mode 2: Passive Brake
&lt;/pre&gt;
*/</v>
      </c>
      <c r="Y84" s="6" t="str">
        <f>CONCATENATE(Formatting!B$1,C84," ",E84,"(",V84,");//",Q84,"//",M84)</f>
        <v xml:space="preserve">    void SetRWXSleep(byte sleepMode);//1078//High level command to interact with FineADCS</v>
      </c>
      <c r="Z84" s="7" t="str">
        <f>CONCATENATE(Formatting!B$1,"@Override",CHAR(10),Formatting!B$1,"@InternalData (internalID=",Q84,",commandIDs={",CHAR(34),O84,CHAR(34),",",CHAR(34),P84,CHAR(34),"},argNames={",IF(F84="",CONCATENATE(CHAR(34),CHAR(34)),IF(F84=1,CONCATENATE(CHAR(34),H84,CHAR(34)),IF(F84=2,CONCATENATE(CHAR(34),H84,CHAR(34),",",CHAR(34),J84,CHAR(34)),IF(F84=3,CONCATENATE(CHAR(34),H84,CHAR(34),",",CHAR(34),J84,CHAR(34),",",CHAR(34),L84,CHAR(34)),"other")))),"})",CHAR(10),Formatting!B$1,"public ",C84," ",E84,"(",V84,") {",CHAR(10),IF(F84="",CONCATENATE(Formatting!B$1,Formatting!B$1,"ArrayList&lt;Object&gt; argObject=null;",CHAR(10)),IF(F84=1,CONCATENATE(Formatting!B$1,Formatting!B$1,"ArrayList&lt;Object&gt; argObject = new ArrayList&lt;Object&gt;();",CHAR(10),Formatting!B$1,Formatting!B$1,"argObject.add(",H84,");",CHAR(10)),IF(F84=2,CONCATENATE(Formatting!B$1,Formatting!B$1,"ArrayList&lt;Object&gt; argObject = new ArrayList&lt;Object&gt;();",CHAR(10),Formatting!B$1,Formatting!B$1,"argObject.add(",H84,");",CHAR(10),Formatting!B$1,Formatting!B$1,"argObject.add(",J84,");",CHAR(10)),CONCATENATE(Formatting!B$1,Formatting!B$1,"ArrayList&lt;Object&gt; argObject = new ArrayList&lt;Object&gt;();",CHAR(10),Formatting!B$1,Formatting!B$1,"argObject.add(",H84,");",CHAR(10),Formatting!B$1,Formatting!B$1,"argObject.add(",J84,");",CHAR(10),Formatting!B$1,Formatting!B$1,"argObject.add(",L84,");",CHAR(10))))),IF(C84="void",CONCATENATE(Formatting!B$1,Formatting!B$1),CONCATENATE(Formatting!B$1,Formatting!B$1,"return (",W84,") ")),"super.getSimulatorNode().runGenericMethod(",Q84,",argObject);",CHAR(10),Formatting!B$1,"};")</f>
        <v xml:space="preserve">    @Override
    @InternalData (internalID=1078,commandIDs={"0xA3","0x08"},argNames={"sleepMode"})
    public void SetRWXSleep(byte sleepMode) {
        ArrayList&lt;Object&gt; argObject = new ArrayList&lt;Object&gt;();
        argObject.add(sleepMode);
        super.getSimulatorNode().runGenericMethod(1078,argObject);
    };</v>
      </c>
      <c r="AA84" s="7" t="str">
        <f>CONCATENATE(Formatting!B$1,"case ",Q84,": {//Origin [",A84,"] Method [",TRIM(Y84),"]",CHAR(10),IF(F84="","",IF(F84=1,CONCATENATE(Formatting!B$1,Formatting!B$1,G84," ",H84,"=(",R84,") argObject.get(0);",CHAR(10)),IF(F84=2,CONCATENATE(Formatting!B$1,Formatting!B$1,G84," ",H84,"=(",R84,") argObject.get(0);",CHAR(10),Formatting!B$1,Formatting!B$1,I84," ",J84,"=(",S84,") argObject.get(1);",CHAR(10)),CONCATENATE(Formatting!B$1,Formatting!B$1,G84," ",H84,"=(",R84,") argObject.get(0);",CHAR(10),Formatting!B$1,Formatting!B$1,I84," ",J84,"=(",S84,") argObject.get(1);",CHAR(10),Formatting!B$1,Formatting!B$1,K84," ",L84,"=(",T84,") argObject.get(2);",CHAR(10))))),IF(C84="void",CONCATENATE(Formatting!B$1,Formatting!B$1,"break; }"),CONCATENATE(Formatting!B$1,Formatting!B$1,C84," result=",IF(C84="void","null",IF(OR(C84="byte",C84="int",C84="long"),"0",IF(C84="String",CONCATENATE(CHAR(34),"Placeholder",CHAR(34)),IF(C84="byte[]",CONCATENATE("new byte[",D84,"]"),IF(C84="float","0",IF(C84="double","0","ERROR")))))),";",CHAR(10),Formatting!B$1,Formatting!B$1,"globalResult=result;",CHAR(10),Formatting!B$1,Formatting!B$1,"break;}")))</f>
        <v xml:space="preserve">    case 1078: {//Origin [IFineADCS] Method [void SetRWXSleep(byte sleepMode);//1078//High level command to interact with FineADCS]
        byte sleepMode=(Byte) argObject.get(0);
        break; }</v>
      </c>
      <c r="AB84" s="7" t="str">
        <f t="shared" si="8"/>
        <v>/**
&lt;pre&gt;
High level command to interact with FineADCS
Input parameters:byte sleepMode
Return parameters:void
Size of returned parameters: 0
UI8: Sleep mode
0 - Sleep Mode 1: Coast
1 - Sleep Mode 2: Passive Brake
&lt;/pre&gt;
*/
void SetRWXSleep(byte sleepMode);//1078</v>
      </c>
    </row>
    <row r="85" spans="1:28" ht="165" x14ac:dyDescent="0.25">
      <c r="A85" s="2" t="s">
        <v>5</v>
      </c>
      <c r="B85" s="2" t="s">
        <v>6</v>
      </c>
      <c r="C85" s="2" t="str">
        <f>'Data types'!A$5</f>
        <v>byte[]</v>
      </c>
      <c r="D85" s="2">
        <v>4</v>
      </c>
      <c r="E85" s="2" t="s">
        <v>287</v>
      </c>
      <c r="J85" s="10"/>
      <c r="K85" s="10"/>
      <c r="L85" s="10"/>
      <c r="M85" s="10" t="s">
        <v>76</v>
      </c>
      <c r="N85" s="16" t="s">
        <v>288</v>
      </c>
      <c r="O85" s="10" t="s">
        <v>276</v>
      </c>
      <c r="P85" s="12" t="s">
        <v>55</v>
      </c>
      <c r="Q85" s="3">
        <f t="shared" si="9"/>
        <v>1079</v>
      </c>
      <c r="R85" s="3" t="str">
        <f>IF(G85="","",VLOOKUP(G85,'Data types'!A$1:B$20,2,FALSE))</f>
        <v/>
      </c>
      <c r="S85" s="3" t="str">
        <f>IF(I85="","",VLOOKUP(I85,'Data types'!A$1:B$20,2,FALSE))</f>
        <v/>
      </c>
      <c r="T85" s="3" t="str">
        <f>IF(K85="","",VLOOKUP(K85,'Data types'!A$1:B$20,2,FALSE))</f>
        <v/>
      </c>
      <c r="U85" s="3" t="str">
        <f t="shared" si="5"/>
        <v/>
      </c>
      <c r="V85" s="3" t="str">
        <f t="shared" si="6"/>
        <v/>
      </c>
      <c r="W85" s="3" t="str">
        <f>IF(C85="","",VLOOKUP(C85,'Data types'!$A$1:$B$20,2,FALSE))</f>
        <v>byte[]</v>
      </c>
      <c r="X85" s="24" t="str">
        <f t="shared" si="7"/>
        <v>/**
&lt;pre&gt;
High level command to interact with FineADCS
Input parameters:
Return parameters:byte[]
Size of returned parameters: 4
Get RW ID on selected Axis
UI32: Wheel ID
&lt;/pre&gt;
*/</v>
      </c>
      <c r="Y85" s="6" t="str">
        <f>CONCATENATE(Formatting!B$1,C85," ",E85,"(",V85,");//",Q85,"//",M85)</f>
        <v xml:space="preserve">    byte[] GetRWXID();//1079//High level command to interact with FineADCS</v>
      </c>
      <c r="Z85" s="7" t="str">
        <f>CONCATENATE(Formatting!B$1,"@Override",CHAR(10),Formatting!B$1,"@InternalData (internalID=",Q85,",commandIDs={",CHAR(34),O85,CHAR(34),",",CHAR(34),P85,CHAR(34),"},argNames={",IF(F85="",CONCATENATE(CHAR(34),CHAR(34)),IF(F85=1,CONCATENATE(CHAR(34),H85,CHAR(34)),IF(F85=2,CONCATENATE(CHAR(34),H85,CHAR(34),",",CHAR(34),J85,CHAR(34)),IF(F85=3,CONCATENATE(CHAR(34),H85,CHAR(34),",",CHAR(34),J85,CHAR(34),",",CHAR(34),L85,CHAR(34)),"other")))),"})",CHAR(10),Formatting!B$1,"public ",C85," ",E85,"(",V85,") {",CHAR(10),IF(F85="",CONCATENATE(Formatting!B$1,Formatting!B$1,"ArrayList&lt;Object&gt; argObject=null;",CHAR(10)),IF(F85=1,CONCATENATE(Formatting!B$1,Formatting!B$1,"ArrayList&lt;Object&gt; argObject = new ArrayList&lt;Object&gt;();",CHAR(10),Formatting!B$1,Formatting!B$1,"argObject.add(",H85,");",CHAR(10)),IF(F85=2,CONCATENATE(Formatting!B$1,Formatting!B$1,"ArrayList&lt;Object&gt; argObject = new ArrayList&lt;Object&gt;();",CHAR(10),Formatting!B$1,Formatting!B$1,"argObject.add(",H85,");",CHAR(10),Formatting!B$1,Formatting!B$1,"argObject.add(",J85,");",CHAR(10)),CONCATENATE(Formatting!B$1,Formatting!B$1,"ArrayList&lt;Object&gt; argObject = new ArrayList&lt;Object&gt;();",CHAR(10),Formatting!B$1,Formatting!B$1,"argObject.add(",H85,");",CHAR(10),Formatting!B$1,Formatting!B$1,"argObject.add(",J85,");",CHAR(10),Formatting!B$1,Formatting!B$1,"argObject.add(",L85,");",CHAR(10))))),IF(C85="void",CONCATENATE(Formatting!B$1,Formatting!B$1),CONCATENATE(Formatting!B$1,Formatting!B$1,"return (",W85,") ")),"super.getSimulatorNode().runGenericMethod(",Q85,",argObject);",CHAR(10),Formatting!B$1,"};")</f>
        <v xml:space="preserve">    @Override
    @InternalData (internalID=1079,commandIDs={"0xA3","0x20"},argNames={""})
    public byte[] GetRWXID() {
        ArrayList&lt;Object&gt; argObject=null;
        return (byte[]) super.getSimulatorNode().runGenericMethod(1079,argObject);
    };</v>
      </c>
      <c r="AA85" s="7" t="str">
        <f>CONCATENATE(Formatting!B$1,"case ",Q85,": {//Origin [",A85,"] Method [",TRIM(Y85),"]",CHAR(10),IF(F85="","",IF(F85=1,CONCATENATE(Formatting!B$1,Formatting!B$1,G85," ",H85,"=(",R85,") argObject.get(0);",CHAR(10)),IF(F85=2,CONCATENATE(Formatting!B$1,Formatting!B$1,G85," ",H85,"=(",R85,") argObject.get(0);",CHAR(10),Formatting!B$1,Formatting!B$1,I85," ",J85,"=(",S85,") argObject.get(1);",CHAR(10)),CONCATENATE(Formatting!B$1,Formatting!B$1,G85," ",H85,"=(",R85,") argObject.get(0);",CHAR(10),Formatting!B$1,Formatting!B$1,I85," ",J85,"=(",S85,") argObject.get(1);",CHAR(10),Formatting!B$1,Formatting!B$1,K85," ",L85,"=(",T85,") argObject.get(2);",CHAR(10))))),IF(C85="void",CONCATENATE(Formatting!B$1,Formatting!B$1,"break; }"),CONCATENATE(Formatting!B$1,Formatting!B$1,C85," result=",IF(C85="void","null",IF(OR(C85="byte",C85="int",C85="long"),"0",IF(C85="String",CONCATENATE(CHAR(34),"Placeholder",CHAR(34)),IF(C85="byte[]",CONCATENATE("new byte[",D85,"]"),IF(C85="float","0",IF(C85="double","0","ERROR")))))),";",CHAR(10),Formatting!B$1,Formatting!B$1,"globalResult=result;",CHAR(10),Formatting!B$1,Formatting!B$1,"break;}")))</f>
        <v xml:space="preserve">    case 1079: {//Origin [IFineADCS] Method [byte[] GetRWXID();//1079//High level command to interact with FineADCS]
        byte[] result=new byte[4];
        globalResult=result;
        break;}</v>
      </c>
      <c r="AB85" s="7" t="str">
        <f t="shared" si="8"/>
        <v>/**
&lt;pre&gt;
High level command to interact with FineADCS
Input parameters:
Return parameters:byte[]
Size of returned parameters: 4
Get RW ID on selected Axis
UI32: Wheel ID
&lt;/pre&gt;
*/
byte[] GetRWXID();//1079</v>
      </c>
    </row>
    <row r="86" spans="1:28" ht="165" x14ac:dyDescent="0.25">
      <c r="A86" s="2" t="s">
        <v>5</v>
      </c>
      <c r="B86" s="2" t="s">
        <v>6</v>
      </c>
      <c r="C86" s="2" t="str">
        <f>'Data types'!A$1</f>
        <v>void</v>
      </c>
      <c r="D86" s="2">
        <v>0</v>
      </c>
      <c r="E86" s="2" t="s">
        <v>289</v>
      </c>
      <c r="F86" s="2">
        <v>1</v>
      </c>
      <c r="G86" s="2" t="str">
        <f>'Data types'!A$2</f>
        <v>int</v>
      </c>
      <c r="H86" s="2" t="s">
        <v>277</v>
      </c>
      <c r="J86" s="10"/>
      <c r="K86" s="10"/>
      <c r="L86" s="10"/>
      <c r="M86" s="10" t="s">
        <v>76</v>
      </c>
      <c r="N86" s="16" t="s">
        <v>282</v>
      </c>
      <c r="O86" s="10" t="s">
        <v>294</v>
      </c>
      <c r="P86" s="12" t="s">
        <v>48</v>
      </c>
      <c r="Q86" s="3">
        <f t="shared" si="9"/>
        <v>1080</v>
      </c>
      <c r="R86" s="3" t="str">
        <f>IF(G86="","",VLOOKUP(G86,'Data types'!A$1:B$20,2,FALSE))</f>
        <v>Integer</v>
      </c>
      <c r="S86" s="3" t="str">
        <f>IF(I86="","",VLOOKUP(I86,'Data types'!A$1:B$20,2,FALSE))</f>
        <v/>
      </c>
      <c r="T86" s="3" t="str">
        <f>IF(K86="","",VLOOKUP(K86,'Data types'!A$1:B$20,2,FALSE))</f>
        <v/>
      </c>
      <c r="U86" s="3" t="str">
        <f t="shared" si="5"/>
        <v>speedValue</v>
      </c>
      <c r="V86" s="3" t="str">
        <f t="shared" si="6"/>
        <v>int speedValue</v>
      </c>
      <c r="W86" s="3">
        <f>IF(C86="","",VLOOKUP(C86,'Data types'!$A$1:$B$20,2,FALSE))</f>
        <v>0</v>
      </c>
      <c r="X86" s="24" t="str">
        <f t="shared" si="7"/>
        <v>/**
&lt;pre&gt;
High level command to interact with FineADCS
Input parameters:int speedValue
Return parameters:void
Size of returned parameters: 0
Set wheel speed in [rpm]
I16: speed
&lt;/pre&gt;
*/</v>
      </c>
      <c r="Y86" s="6" t="str">
        <f>CONCATENATE(Formatting!B$1,C86," ",E86,"(",V86,");//",Q86,"//",M86)</f>
        <v xml:space="preserve">    void SetRWYSpeed(int speedValue);//1080//High level command to interact with FineADCS</v>
      </c>
      <c r="Z86" s="7" t="str">
        <f>CONCATENATE(Formatting!B$1,"@Override",CHAR(10),Formatting!B$1,"@InternalData (internalID=",Q86,",commandIDs={",CHAR(34),O86,CHAR(34),",",CHAR(34),P86,CHAR(34),"},argNames={",IF(F86="",CONCATENATE(CHAR(34),CHAR(34)),IF(F86=1,CONCATENATE(CHAR(34),H86,CHAR(34)),IF(F86=2,CONCATENATE(CHAR(34),H86,CHAR(34),",",CHAR(34),J86,CHAR(34)),IF(F86=3,CONCATENATE(CHAR(34),H86,CHAR(34),",",CHAR(34),J86,CHAR(34),",",CHAR(34),L86,CHAR(34)),"other")))),"})",CHAR(10),Formatting!B$1,"public ",C86," ",E86,"(",V86,") {",CHAR(10),IF(F86="",CONCATENATE(Formatting!B$1,Formatting!B$1,"ArrayList&lt;Object&gt; argObject=null;",CHAR(10)),IF(F86=1,CONCATENATE(Formatting!B$1,Formatting!B$1,"ArrayList&lt;Object&gt; argObject = new ArrayList&lt;Object&gt;();",CHAR(10),Formatting!B$1,Formatting!B$1,"argObject.add(",H86,");",CHAR(10)),IF(F86=2,CONCATENATE(Formatting!B$1,Formatting!B$1,"ArrayList&lt;Object&gt; argObject = new ArrayList&lt;Object&gt;();",CHAR(10),Formatting!B$1,Formatting!B$1,"argObject.add(",H86,");",CHAR(10),Formatting!B$1,Formatting!B$1,"argObject.add(",J86,");",CHAR(10)),CONCATENATE(Formatting!B$1,Formatting!B$1,"ArrayList&lt;Object&gt; argObject = new ArrayList&lt;Object&gt;();",CHAR(10),Formatting!B$1,Formatting!B$1,"argObject.add(",H86,");",CHAR(10),Formatting!B$1,Formatting!B$1,"argObject.add(",J86,");",CHAR(10),Formatting!B$1,Formatting!B$1,"argObject.add(",L86,");",CHAR(10))))),IF(C86="void",CONCATENATE(Formatting!B$1,Formatting!B$1),CONCATENATE(Formatting!B$1,Formatting!B$1,"return (",W86,") ")),"super.getSimulatorNode().runGenericMethod(",Q86,",argObject);",CHAR(10),Formatting!B$1,"};")</f>
        <v xml:space="preserve">    @Override
    @InternalData (internalID=1080,commandIDs={"0xA4","0x01"},argNames={"speedValue"})
    public void SetRWYSpeed(int speedValue) {
        ArrayList&lt;Object&gt; argObject = new ArrayList&lt;Object&gt;();
        argObject.add(speedValue);
        super.getSimulatorNode().runGenericMethod(1080,argObject);
    };</v>
      </c>
      <c r="AA86" s="7" t="str">
        <f>CONCATENATE(Formatting!B$1,"case ",Q86,": {//Origin [",A86,"] Method [",TRIM(Y86),"]",CHAR(10),IF(F86="","",IF(F86=1,CONCATENATE(Formatting!B$1,Formatting!B$1,G86," ",H86,"=(",R86,") argObject.get(0);",CHAR(10)),IF(F86=2,CONCATENATE(Formatting!B$1,Formatting!B$1,G86," ",H86,"=(",R86,") argObject.get(0);",CHAR(10),Formatting!B$1,Formatting!B$1,I86," ",J86,"=(",S86,") argObject.get(1);",CHAR(10)),CONCATENATE(Formatting!B$1,Formatting!B$1,G86," ",H86,"=(",R86,") argObject.get(0);",CHAR(10),Formatting!B$1,Formatting!B$1,I86," ",J86,"=(",S86,") argObject.get(1);",CHAR(10),Formatting!B$1,Formatting!B$1,K86," ",L86,"=(",T86,") argObject.get(2);",CHAR(10))))),IF(C86="void",CONCATENATE(Formatting!B$1,Formatting!B$1,"break; }"),CONCATENATE(Formatting!B$1,Formatting!B$1,C86," result=",IF(C86="void","null",IF(OR(C86="byte",C86="int",C86="long"),"0",IF(C86="String",CONCATENATE(CHAR(34),"Placeholder",CHAR(34)),IF(C86="byte[]",CONCATENATE("new byte[",D86,"]"),IF(C86="float","0",IF(C86="double","0","ERROR")))))),";",CHAR(10),Formatting!B$1,Formatting!B$1,"globalResult=result;",CHAR(10),Formatting!B$1,Formatting!B$1,"break;}")))</f>
        <v xml:space="preserve">    case 1080: {//Origin [IFineADCS] Method [void SetRWYSpeed(int speedValue);//1080//High level command to interact with FineADCS]
        int speedValue=(Integer) argObject.get(0);
        break; }</v>
      </c>
      <c r="AB86" s="7" t="str">
        <f t="shared" si="8"/>
        <v>/**
&lt;pre&gt;
High level command to interact with FineADCS
Input parameters:int speedValue
Return parameters:void
Size of returned parameters: 0
Set wheel speed in [rpm]
I16: speed
&lt;/pre&gt;
*/
void SetRWYSpeed(int speedValue);//1080</v>
      </c>
    </row>
    <row r="87" spans="1:28" ht="165" x14ac:dyDescent="0.25">
      <c r="A87" s="2" t="s">
        <v>5</v>
      </c>
      <c r="B87" s="2" t="s">
        <v>6</v>
      </c>
      <c r="C87" s="2" t="str">
        <f>'Data types'!A$5</f>
        <v>byte[]</v>
      </c>
      <c r="D87" s="2">
        <v>2</v>
      </c>
      <c r="E87" s="2" t="s">
        <v>290</v>
      </c>
      <c r="J87" s="10"/>
      <c r="K87" s="10"/>
      <c r="L87" s="10"/>
      <c r="M87" s="10" t="s">
        <v>76</v>
      </c>
      <c r="N87" s="16" t="s">
        <v>283</v>
      </c>
      <c r="O87" s="10" t="s">
        <v>294</v>
      </c>
      <c r="P87" s="12" t="s">
        <v>49</v>
      </c>
      <c r="Q87" s="3">
        <f t="shared" si="9"/>
        <v>1081</v>
      </c>
      <c r="R87" s="3" t="str">
        <f>IF(G87="","",VLOOKUP(G87,'Data types'!A$1:B$20,2,FALSE))</f>
        <v/>
      </c>
      <c r="S87" s="3" t="str">
        <f>IF(I87="","",VLOOKUP(I87,'Data types'!A$1:B$20,2,FALSE))</f>
        <v/>
      </c>
      <c r="T87" s="3" t="str">
        <f>IF(K87="","",VLOOKUP(K87,'Data types'!A$1:B$20,2,FALSE))</f>
        <v/>
      </c>
      <c r="U87" s="3" t="str">
        <f t="shared" si="5"/>
        <v/>
      </c>
      <c r="V87" s="3" t="str">
        <f t="shared" si="6"/>
        <v/>
      </c>
      <c r="W87" s="3" t="str">
        <f>IF(C87="","",VLOOKUP(C87,'Data types'!$A$1:$B$20,2,FALSE))</f>
        <v>byte[]</v>
      </c>
      <c r="X87" s="24" t="str">
        <f t="shared" si="7"/>
        <v>/**
&lt;pre&gt;
High level command to interact with FineADCS
Input parameters:
Return parameters:byte[]
Size of returned parameters: 2
Get wheel speed in [rpm]
I16: speed
&lt;/pre&gt;
*/</v>
      </c>
      <c r="Y87" s="6" t="str">
        <f>CONCATENATE(Formatting!B$1,C87," ",E87,"(",V87,");//",Q87,"//",M87)</f>
        <v xml:space="preserve">    byte[] GetRWYSpeed();//1081//High level command to interact with FineADCS</v>
      </c>
      <c r="Z87" s="7" t="str">
        <f>CONCATENATE(Formatting!B$1,"@Override",CHAR(10),Formatting!B$1,"@InternalData (internalID=",Q87,",commandIDs={",CHAR(34),O87,CHAR(34),",",CHAR(34),P87,CHAR(34),"},argNames={",IF(F87="",CONCATENATE(CHAR(34),CHAR(34)),IF(F87=1,CONCATENATE(CHAR(34),H87,CHAR(34)),IF(F87=2,CONCATENATE(CHAR(34),H87,CHAR(34),",",CHAR(34),J87,CHAR(34)),IF(F87=3,CONCATENATE(CHAR(34),H87,CHAR(34),",",CHAR(34),J87,CHAR(34),",",CHAR(34),L87,CHAR(34)),"other")))),"})",CHAR(10),Formatting!B$1,"public ",C87," ",E87,"(",V87,") {",CHAR(10),IF(F87="",CONCATENATE(Formatting!B$1,Formatting!B$1,"ArrayList&lt;Object&gt; argObject=null;",CHAR(10)),IF(F87=1,CONCATENATE(Formatting!B$1,Formatting!B$1,"ArrayList&lt;Object&gt; argObject = new ArrayList&lt;Object&gt;();",CHAR(10),Formatting!B$1,Formatting!B$1,"argObject.add(",H87,");",CHAR(10)),IF(F87=2,CONCATENATE(Formatting!B$1,Formatting!B$1,"ArrayList&lt;Object&gt; argObject = new ArrayList&lt;Object&gt;();",CHAR(10),Formatting!B$1,Formatting!B$1,"argObject.add(",H87,");",CHAR(10),Formatting!B$1,Formatting!B$1,"argObject.add(",J87,");",CHAR(10)),CONCATENATE(Formatting!B$1,Formatting!B$1,"ArrayList&lt;Object&gt; argObject = new ArrayList&lt;Object&gt;();",CHAR(10),Formatting!B$1,Formatting!B$1,"argObject.add(",H87,");",CHAR(10),Formatting!B$1,Formatting!B$1,"argObject.add(",J87,");",CHAR(10),Formatting!B$1,Formatting!B$1,"argObject.add(",L87,");",CHAR(10))))),IF(C87="void",CONCATENATE(Formatting!B$1,Formatting!B$1),CONCATENATE(Formatting!B$1,Formatting!B$1,"return (",W87,") ")),"super.getSimulatorNode().runGenericMethod(",Q87,",argObject);",CHAR(10),Formatting!B$1,"};")</f>
        <v xml:space="preserve">    @Override
    @InternalData (internalID=1081,commandIDs={"0xA4","0x02"},argNames={""})
    public byte[] GetRWYSpeed() {
        ArrayList&lt;Object&gt; argObject=null;
        return (byte[]) super.getSimulatorNode().runGenericMethod(1081,argObject);
    };</v>
      </c>
      <c r="AA87" s="7" t="str">
        <f>CONCATENATE(Formatting!B$1,"case ",Q87,": {//Origin [",A87,"] Method [",TRIM(Y87),"]",CHAR(10),IF(F87="","",IF(F87=1,CONCATENATE(Formatting!B$1,Formatting!B$1,G87," ",H87,"=(",R87,") argObject.get(0);",CHAR(10)),IF(F87=2,CONCATENATE(Formatting!B$1,Formatting!B$1,G87," ",H87,"=(",R87,") argObject.get(0);",CHAR(10),Formatting!B$1,Formatting!B$1,I87," ",J87,"=(",S87,") argObject.get(1);",CHAR(10)),CONCATENATE(Formatting!B$1,Formatting!B$1,G87," ",H87,"=(",R87,") argObject.get(0);",CHAR(10),Formatting!B$1,Formatting!B$1,I87," ",J87,"=(",S87,") argObject.get(1);",CHAR(10),Formatting!B$1,Formatting!B$1,K87," ",L87,"=(",T87,") argObject.get(2);",CHAR(10))))),IF(C87="void",CONCATENATE(Formatting!B$1,Formatting!B$1,"break; }"),CONCATENATE(Formatting!B$1,Formatting!B$1,C87," result=",IF(C87="void","null",IF(OR(C87="byte",C87="int",C87="long"),"0",IF(C87="String",CONCATENATE(CHAR(34),"Placeholder",CHAR(34)),IF(C87="byte[]",CONCATENATE("new byte[",D87,"]"),IF(C87="float","0",IF(C87="double","0","ERROR")))))),";",CHAR(10),Formatting!B$1,Formatting!B$1,"globalResult=result;",CHAR(10),Formatting!B$1,Formatting!B$1,"break;}")))</f>
        <v xml:space="preserve">    case 1081: {//Origin [IFineADCS] Method [byte[] GetRWYSpeed();//1081//High level command to interact with FineADCS]
        byte[] result=new byte[2];
        globalResult=result;
        break;}</v>
      </c>
      <c r="AB87" s="7" t="str">
        <f t="shared" si="8"/>
        <v>/**
&lt;pre&gt;
High level command to interact with FineADCS
Input parameters:
Return parameters:byte[]
Size of returned parameters: 2
Get wheel speed in [rpm]
I16: speed
&lt;/pre&gt;
*/
byte[] GetRWYSpeed();//1081</v>
      </c>
    </row>
    <row r="88" spans="1:28" ht="180" x14ac:dyDescent="0.25">
      <c r="A88" s="2" t="s">
        <v>5</v>
      </c>
      <c r="B88" s="2" t="s">
        <v>6</v>
      </c>
      <c r="C88" s="2" t="str">
        <f>'Data types'!A$1</f>
        <v>void</v>
      </c>
      <c r="D88" s="2">
        <v>0</v>
      </c>
      <c r="E88" s="2" t="s">
        <v>291</v>
      </c>
      <c r="F88" s="2">
        <v>1</v>
      </c>
      <c r="G88" s="2" t="str">
        <f>'Data types'!A$2</f>
        <v>int</v>
      </c>
      <c r="H88" s="2" t="s">
        <v>281</v>
      </c>
      <c r="J88" s="10"/>
      <c r="K88" s="10"/>
      <c r="L88" s="10"/>
      <c r="M88" s="10" t="s">
        <v>76</v>
      </c>
      <c r="N88" s="16" t="s">
        <v>284</v>
      </c>
      <c r="O88" s="10" t="s">
        <v>294</v>
      </c>
      <c r="P88" s="12" t="s">
        <v>50</v>
      </c>
      <c r="Q88" s="3">
        <f t="shared" si="9"/>
        <v>1082</v>
      </c>
      <c r="R88" s="3" t="str">
        <f>IF(G88="","",VLOOKUP(G88,'Data types'!A$1:B$20,2,FALSE))</f>
        <v>Integer</v>
      </c>
      <c r="S88" s="3" t="str">
        <f>IF(I88="","",VLOOKUP(I88,'Data types'!A$1:B$20,2,FALSE))</f>
        <v/>
      </c>
      <c r="T88" s="3" t="str">
        <f>IF(K88="","",VLOOKUP(K88,'Data types'!A$1:B$20,2,FALSE))</f>
        <v/>
      </c>
      <c r="U88" s="3" t="str">
        <f t="shared" si="5"/>
        <v>accelerationValue</v>
      </c>
      <c r="V88" s="3" t="str">
        <f t="shared" si="6"/>
        <v>int accelerationValue</v>
      </c>
      <c r="W88" s="3">
        <f>IF(C88="","",VLOOKUP(C88,'Data types'!$A$1:$B$20,2,FALSE))</f>
        <v>0</v>
      </c>
      <c r="X88" s="24" t="str">
        <f t="shared" si="7"/>
        <v>/**
&lt;pre&gt;
High level command to interact with FineADCS
Input parameters:int accelerationValue
Return parameters:void
Size of returned parameters: 0
Set desired acceleration of the wheel in [rpm/sec]
I16: Acceleration
&lt;/pre&gt;
*/</v>
      </c>
      <c r="Y88" s="6" t="str">
        <f>CONCATENATE(Formatting!B$1,C88," ",E88,"(",V88,");//",Q88,"//",M88)</f>
        <v xml:space="preserve">    void SetRWYAcceleration(int accelerationValue);//1082//High level command to interact with FineADCS</v>
      </c>
      <c r="Z88" s="7" t="str">
        <f>CONCATENATE(Formatting!B$1,"@Override",CHAR(10),Formatting!B$1,"@InternalData (internalID=",Q88,",commandIDs={",CHAR(34),O88,CHAR(34),",",CHAR(34),P88,CHAR(34),"},argNames={",IF(F88="",CONCATENATE(CHAR(34),CHAR(34)),IF(F88=1,CONCATENATE(CHAR(34),H88,CHAR(34)),IF(F88=2,CONCATENATE(CHAR(34),H88,CHAR(34),",",CHAR(34),J88,CHAR(34)),IF(F88=3,CONCATENATE(CHAR(34),H88,CHAR(34),",",CHAR(34),J88,CHAR(34),",",CHAR(34),L88,CHAR(34)),"other")))),"})",CHAR(10),Formatting!B$1,"public ",C88," ",E88,"(",V88,") {",CHAR(10),IF(F88="",CONCATENATE(Formatting!B$1,Formatting!B$1,"ArrayList&lt;Object&gt; argObject=null;",CHAR(10)),IF(F88=1,CONCATENATE(Formatting!B$1,Formatting!B$1,"ArrayList&lt;Object&gt; argObject = new ArrayList&lt;Object&gt;();",CHAR(10),Formatting!B$1,Formatting!B$1,"argObject.add(",H88,");",CHAR(10)),IF(F88=2,CONCATENATE(Formatting!B$1,Formatting!B$1,"ArrayList&lt;Object&gt; argObject = new ArrayList&lt;Object&gt;();",CHAR(10),Formatting!B$1,Formatting!B$1,"argObject.add(",H88,");",CHAR(10),Formatting!B$1,Formatting!B$1,"argObject.add(",J88,");",CHAR(10)),CONCATENATE(Formatting!B$1,Formatting!B$1,"ArrayList&lt;Object&gt; argObject = new ArrayList&lt;Object&gt;();",CHAR(10),Formatting!B$1,Formatting!B$1,"argObject.add(",H88,");",CHAR(10),Formatting!B$1,Formatting!B$1,"argObject.add(",J88,");",CHAR(10),Formatting!B$1,Formatting!B$1,"argObject.add(",L88,");",CHAR(10))))),IF(C88="void",CONCATENATE(Formatting!B$1,Formatting!B$1),CONCATENATE(Formatting!B$1,Formatting!B$1,"return (",W88,") ")),"super.getSimulatorNode().runGenericMethod(",Q88,",argObject);",CHAR(10),Formatting!B$1,"};")</f>
        <v xml:space="preserve">    @Override
    @InternalData (internalID=1082,commandIDs={"0xA4","0x03"},argNames={"accelerationValue"})
    public void SetRWYAcceleration(int accelerationValue) {
        ArrayList&lt;Object&gt; argObject = new ArrayList&lt;Object&gt;();
        argObject.add(accelerationValue);
        super.getSimulatorNode().runGenericMethod(1082,argObject);
    };</v>
      </c>
      <c r="AA88" s="7" t="str">
        <f>CONCATENATE(Formatting!B$1,"case ",Q88,": {//Origin [",A88,"] Method [",TRIM(Y88),"]",CHAR(10),IF(F88="","",IF(F88=1,CONCATENATE(Formatting!B$1,Formatting!B$1,G88," ",H88,"=(",R88,") argObject.get(0);",CHAR(10)),IF(F88=2,CONCATENATE(Formatting!B$1,Formatting!B$1,G88," ",H88,"=(",R88,") argObject.get(0);",CHAR(10),Formatting!B$1,Formatting!B$1,I88," ",J88,"=(",S88,") argObject.get(1);",CHAR(10)),CONCATENATE(Formatting!B$1,Formatting!B$1,G88," ",H88,"=(",R88,") argObject.get(0);",CHAR(10),Formatting!B$1,Formatting!B$1,I88," ",J88,"=(",S88,") argObject.get(1);",CHAR(10),Formatting!B$1,Formatting!B$1,K88," ",L88,"=(",T88,") argObject.get(2);",CHAR(10))))),IF(C88="void",CONCATENATE(Formatting!B$1,Formatting!B$1,"break; }"),CONCATENATE(Formatting!B$1,Formatting!B$1,C88," result=",IF(C88="void","null",IF(OR(C88="byte",C88="int",C88="long"),"0",IF(C88="String",CONCATENATE(CHAR(34),"Placeholder",CHAR(34)),IF(C88="byte[]",CONCATENATE("new byte[",D88,"]"),IF(C88="float","0",IF(C88="double","0","ERROR")))))),";",CHAR(10),Formatting!B$1,Formatting!B$1,"globalResult=result;",CHAR(10),Formatting!B$1,Formatting!B$1,"break;}")))</f>
        <v xml:space="preserve">    case 1082: {//Origin [IFineADCS] Method [void SetRWYAcceleration(int accelerationValue);//1082//High level command to interact with FineADCS]
        int accelerationValue=(Integer) argObject.get(0);
        break; }</v>
      </c>
      <c r="AB88" s="7" t="str">
        <f t="shared" si="8"/>
        <v>/**
&lt;pre&gt;
High level command to interact with FineADCS
Input parameters:int accelerationValue
Return parameters:void
Size of returned parameters: 0
Set desired acceleration of the wheel in [rpm/sec]
I16: Acceleration
&lt;/pre&gt;
*/
void SetRWYAcceleration(int accelerationValue);//1082</v>
      </c>
    </row>
    <row r="89" spans="1:28" ht="180" x14ac:dyDescent="0.25">
      <c r="A89" s="2" t="s">
        <v>5</v>
      </c>
      <c r="B89" s="2" t="s">
        <v>6</v>
      </c>
      <c r="C89" s="2" t="str">
        <f>'Data types'!A$1</f>
        <v>void</v>
      </c>
      <c r="D89" s="2">
        <v>0</v>
      </c>
      <c r="E89" s="2" t="s">
        <v>292</v>
      </c>
      <c r="F89" s="2">
        <v>1</v>
      </c>
      <c r="G89" s="2" t="str">
        <f>'Data types'!A$4</f>
        <v>byte</v>
      </c>
      <c r="H89" s="2" t="s">
        <v>215</v>
      </c>
      <c r="J89" s="10"/>
      <c r="K89" s="10"/>
      <c r="L89" s="10"/>
      <c r="M89" s="10" t="s">
        <v>76</v>
      </c>
      <c r="N89" s="16" t="s">
        <v>286</v>
      </c>
      <c r="O89" s="10" t="s">
        <v>294</v>
      </c>
      <c r="P89" s="12" t="s">
        <v>255</v>
      </c>
      <c r="Q89" s="3">
        <f t="shared" si="9"/>
        <v>1083</v>
      </c>
      <c r="R89" s="3" t="str">
        <f>IF(G89="","",VLOOKUP(G89,'Data types'!A$1:B$20,2,FALSE))</f>
        <v>Byte</v>
      </c>
      <c r="S89" s="3" t="str">
        <f>IF(I89="","",VLOOKUP(I89,'Data types'!A$1:B$20,2,FALSE))</f>
        <v/>
      </c>
      <c r="T89" s="3" t="str">
        <f>IF(K89="","",VLOOKUP(K89,'Data types'!A$1:B$20,2,FALSE))</f>
        <v/>
      </c>
      <c r="U89" s="3" t="str">
        <f t="shared" si="5"/>
        <v>sleepMode</v>
      </c>
      <c r="V89" s="3" t="str">
        <f t="shared" si="6"/>
        <v>byte sleepMode</v>
      </c>
      <c r="W89" s="3">
        <f>IF(C89="","",VLOOKUP(C89,'Data types'!$A$1:$B$20,2,FALSE))</f>
        <v>0</v>
      </c>
      <c r="X89" s="24" t="str">
        <f t="shared" si="7"/>
        <v>/**
&lt;pre&gt;
High level command to interact with FineADCS
Input parameters:byte sleepMode
Return parameters:void
Size of returned parameters: 0
UI8: Sleep mode
0 - Sleep Mode 1: Coast
1 - Sleep Mode 2: Passive Brake
&lt;/pre&gt;
*/</v>
      </c>
      <c r="Y89" s="6" t="str">
        <f>CONCATENATE(Formatting!B$1,C89," ",E89,"(",V89,");//",Q89,"//",M89)</f>
        <v xml:space="preserve">    void SetRWYSleep(byte sleepMode);//1083//High level command to interact with FineADCS</v>
      </c>
      <c r="Z89" s="7" t="str">
        <f>CONCATENATE(Formatting!B$1,"@Override",CHAR(10),Formatting!B$1,"@InternalData (internalID=",Q89,",commandIDs={",CHAR(34),O89,CHAR(34),",",CHAR(34),P89,CHAR(34),"},argNames={",IF(F89="",CONCATENATE(CHAR(34),CHAR(34)),IF(F89=1,CONCATENATE(CHAR(34),H89,CHAR(34)),IF(F89=2,CONCATENATE(CHAR(34),H89,CHAR(34),",",CHAR(34),J89,CHAR(34)),IF(F89=3,CONCATENATE(CHAR(34),H89,CHAR(34),",",CHAR(34),J89,CHAR(34),",",CHAR(34),L89,CHAR(34)),"other")))),"})",CHAR(10),Formatting!B$1,"public ",C89," ",E89,"(",V89,") {",CHAR(10),IF(F89="",CONCATENATE(Formatting!B$1,Formatting!B$1,"ArrayList&lt;Object&gt; argObject=null;",CHAR(10)),IF(F89=1,CONCATENATE(Formatting!B$1,Formatting!B$1,"ArrayList&lt;Object&gt; argObject = new ArrayList&lt;Object&gt;();",CHAR(10),Formatting!B$1,Formatting!B$1,"argObject.add(",H89,");",CHAR(10)),IF(F89=2,CONCATENATE(Formatting!B$1,Formatting!B$1,"ArrayList&lt;Object&gt; argObject = new ArrayList&lt;Object&gt;();",CHAR(10),Formatting!B$1,Formatting!B$1,"argObject.add(",H89,");",CHAR(10),Formatting!B$1,Formatting!B$1,"argObject.add(",J89,");",CHAR(10)),CONCATENATE(Formatting!B$1,Formatting!B$1,"ArrayList&lt;Object&gt; argObject = new ArrayList&lt;Object&gt;();",CHAR(10),Formatting!B$1,Formatting!B$1,"argObject.add(",H89,");",CHAR(10),Formatting!B$1,Formatting!B$1,"argObject.add(",J89,");",CHAR(10),Formatting!B$1,Formatting!B$1,"argObject.add(",L89,");",CHAR(10))))),IF(C89="void",CONCATENATE(Formatting!B$1,Formatting!B$1),CONCATENATE(Formatting!B$1,Formatting!B$1,"return (",W89,") ")),"super.getSimulatorNode().runGenericMethod(",Q89,",argObject);",CHAR(10),Formatting!B$1,"};")</f>
        <v xml:space="preserve">    @Override
    @InternalData (internalID=1083,commandIDs={"0xA4","0x08"},argNames={"sleepMode"})
    public void SetRWYSleep(byte sleepMode) {
        ArrayList&lt;Object&gt; argObject = new ArrayList&lt;Object&gt;();
        argObject.add(sleepMode);
        super.getSimulatorNode().runGenericMethod(1083,argObject);
    };</v>
      </c>
      <c r="AA89" s="7" t="str">
        <f>CONCATENATE(Formatting!B$1,"case ",Q89,": {//Origin [",A89,"] Method [",TRIM(Y89),"]",CHAR(10),IF(F89="","",IF(F89=1,CONCATENATE(Formatting!B$1,Formatting!B$1,G89," ",H89,"=(",R89,") argObject.get(0);",CHAR(10)),IF(F89=2,CONCATENATE(Formatting!B$1,Formatting!B$1,G89," ",H89,"=(",R89,") argObject.get(0);",CHAR(10),Formatting!B$1,Formatting!B$1,I89," ",J89,"=(",S89,") argObject.get(1);",CHAR(10)),CONCATENATE(Formatting!B$1,Formatting!B$1,G89," ",H89,"=(",R89,") argObject.get(0);",CHAR(10),Formatting!B$1,Formatting!B$1,I89," ",J89,"=(",S89,") argObject.get(1);",CHAR(10),Formatting!B$1,Formatting!B$1,K89," ",L89,"=(",T89,") argObject.get(2);",CHAR(10))))),IF(C89="void",CONCATENATE(Formatting!B$1,Formatting!B$1,"break; }"),CONCATENATE(Formatting!B$1,Formatting!B$1,C89," result=",IF(C89="void","null",IF(OR(C89="byte",C89="int",C89="long"),"0",IF(C89="String",CONCATENATE(CHAR(34),"Placeholder",CHAR(34)),IF(C89="byte[]",CONCATENATE("new byte[",D89,"]"),IF(C89="float","0",IF(C89="double","0","ERROR")))))),";",CHAR(10),Formatting!B$1,Formatting!B$1,"globalResult=result;",CHAR(10),Formatting!B$1,Formatting!B$1,"break;}")))</f>
        <v xml:space="preserve">    case 1083: {//Origin [IFineADCS] Method [void SetRWYSleep(byte sleepMode);//1083//High level command to interact with FineADCS]
        byte sleepMode=(Byte) argObject.get(0);
        break; }</v>
      </c>
      <c r="AB89" s="7" t="str">
        <f t="shared" si="8"/>
        <v>/**
&lt;pre&gt;
High level command to interact with FineADCS
Input parameters:byte sleepMode
Return parameters:void
Size of returned parameters: 0
UI8: Sleep mode
0 - Sleep Mode 1: Coast
1 - Sleep Mode 2: Passive Brake
&lt;/pre&gt;
*/
void SetRWYSleep(byte sleepMode);//1083</v>
      </c>
    </row>
    <row r="90" spans="1:28" ht="165" x14ac:dyDescent="0.25">
      <c r="A90" s="2" t="s">
        <v>5</v>
      </c>
      <c r="B90" s="2" t="s">
        <v>6</v>
      </c>
      <c r="C90" s="2" t="str">
        <f>'Data types'!A$5</f>
        <v>byte[]</v>
      </c>
      <c r="D90" s="2">
        <v>4</v>
      </c>
      <c r="E90" s="2" t="s">
        <v>293</v>
      </c>
      <c r="J90" s="10"/>
      <c r="K90" s="10"/>
      <c r="L90" s="10"/>
      <c r="M90" s="10" t="s">
        <v>76</v>
      </c>
      <c r="N90" s="16" t="s">
        <v>288</v>
      </c>
      <c r="O90" s="10" t="s">
        <v>294</v>
      </c>
      <c r="P90" s="12" t="s">
        <v>55</v>
      </c>
      <c r="Q90" s="3">
        <f t="shared" si="9"/>
        <v>1084</v>
      </c>
      <c r="R90" s="3" t="str">
        <f>IF(G90="","",VLOOKUP(G90,'Data types'!A$1:B$20,2,FALSE))</f>
        <v/>
      </c>
      <c r="S90" s="3" t="str">
        <f>IF(I90="","",VLOOKUP(I90,'Data types'!A$1:B$20,2,FALSE))</f>
        <v/>
      </c>
      <c r="T90" s="3" t="str">
        <f>IF(K90="","",VLOOKUP(K90,'Data types'!A$1:B$20,2,FALSE))</f>
        <v/>
      </c>
      <c r="U90" s="3" t="str">
        <f t="shared" si="5"/>
        <v/>
      </c>
      <c r="V90" s="3" t="str">
        <f t="shared" si="6"/>
        <v/>
      </c>
      <c r="W90" s="3" t="str">
        <f>IF(C90="","",VLOOKUP(C90,'Data types'!$A$1:$B$20,2,FALSE))</f>
        <v>byte[]</v>
      </c>
      <c r="X90" s="24" t="str">
        <f t="shared" si="7"/>
        <v>/**
&lt;pre&gt;
High level command to interact with FineADCS
Input parameters:
Return parameters:byte[]
Size of returned parameters: 4
Get RW ID on selected Axis
UI32: Wheel ID
&lt;/pre&gt;
*/</v>
      </c>
      <c r="Y90" s="6" t="str">
        <f>CONCATENATE(Formatting!B$1,C90," ",E90,"(",V90,");//",Q90,"//",M90)</f>
        <v xml:space="preserve">    byte[] GetRWYID();//1084//High level command to interact with FineADCS</v>
      </c>
      <c r="Z90" s="7" t="str">
        <f>CONCATENATE(Formatting!B$1,"@Override",CHAR(10),Formatting!B$1,"@InternalData (internalID=",Q90,",commandIDs={",CHAR(34),O90,CHAR(34),",",CHAR(34),P90,CHAR(34),"},argNames={",IF(F90="",CONCATENATE(CHAR(34),CHAR(34)),IF(F90=1,CONCATENATE(CHAR(34),H90,CHAR(34)),IF(F90=2,CONCATENATE(CHAR(34),H90,CHAR(34),",",CHAR(34),J90,CHAR(34)),IF(F90=3,CONCATENATE(CHAR(34),H90,CHAR(34),",",CHAR(34),J90,CHAR(34),",",CHAR(34),L90,CHAR(34)),"other")))),"})",CHAR(10),Formatting!B$1,"public ",C90," ",E90,"(",V90,") {",CHAR(10),IF(F90="",CONCATENATE(Formatting!B$1,Formatting!B$1,"ArrayList&lt;Object&gt; argObject=null;",CHAR(10)),IF(F90=1,CONCATENATE(Formatting!B$1,Formatting!B$1,"ArrayList&lt;Object&gt; argObject = new ArrayList&lt;Object&gt;();",CHAR(10),Formatting!B$1,Formatting!B$1,"argObject.add(",H90,");",CHAR(10)),IF(F90=2,CONCATENATE(Formatting!B$1,Formatting!B$1,"ArrayList&lt;Object&gt; argObject = new ArrayList&lt;Object&gt;();",CHAR(10),Formatting!B$1,Formatting!B$1,"argObject.add(",H90,");",CHAR(10),Formatting!B$1,Formatting!B$1,"argObject.add(",J90,");",CHAR(10)),CONCATENATE(Formatting!B$1,Formatting!B$1,"ArrayList&lt;Object&gt; argObject = new ArrayList&lt;Object&gt;();",CHAR(10),Formatting!B$1,Formatting!B$1,"argObject.add(",H90,");",CHAR(10),Formatting!B$1,Formatting!B$1,"argObject.add(",J90,");",CHAR(10),Formatting!B$1,Formatting!B$1,"argObject.add(",L90,");",CHAR(10))))),IF(C90="void",CONCATENATE(Formatting!B$1,Formatting!B$1),CONCATENATE(Formatting!B$1,Formatting!B$1,"return (",W90,") ")),"super.getSimulatorNode().runGenericMethod(",Q90,",argObject);",CHAR(10),Formatting!B$1,"};")</f>
        <v xml:space="preserve">    @Override
    @InternalData (internalID=1084,commandIDs={"0xA4","0x20"},argNames={""})
    public byte[] GetRWYID() {
        ArrayList&lt;Object&gt; argObject=null;
        return (byte[]) super.getSimulatorNode().runGenericMethod(1084,argObject);
    };</v>
      </c>
      <c r="AA90" s="7" t="str">
        <f>CONCATENATE(Formatting!B$1,"case ",Q90,": {//Origin [",A90,"] Method [",TRIM(Y90),"]",CHAR(10),IF(F90="","",IF(F90=1,CONCATENATE(Formatting!B$1,Formatting!B$1,G90," ",H90,"=(",R90,") argObject.get(0);",CHAR(10)),IF(F90=2,CONCATENATE(Formatting!B$1,Formatting!B$1,G90," ",H90,"=(",R90,") argObject.get(0);",CHAR(10),Formatting!B$1,Formatting!B$1,I90," ",J90,"=(",S90,") argObject.get(1);",CHAR(10)),CONCATENATE(Formatting!B$1,Formatting!B$1,G90," ",H90,"=(",R90,") argObject.get(0);",CHAR(10),Formatting!B$1,Formatting!B$1,I90," ",J90,"=(",S90,") argObject.get(1);",CHAR(10),Formatting!B$1,Formatting!B$1,K90," ",L90,"=(",T90,") argObject.get(2);",CHAR(10))))),IF(C90="void",CONCATENATE(Formatting!B$1,Formatting!B$1,"break; }"),CONCATENATE(Formatting!B$1,Formatting!B$1,C90," result=",IF(C90="void","null",IF(OR(C90="byte",C90="int",C90="long"),"0",IF(C90="String",CONCATENATE(CHAR(34),"Placeholder",CHAR(34)),IF(C90="byte[]",CONCATENATE("new byte[",D90,"]"),IF(C90="float","0",IF(C90="double","0","ERROR")))))),";",CHAR(10),Formatting!B$1,Formatting!B$1,"globalResult=result;",CHAR(10),Formatting!B$1,Formatting!B$1,"break;}")))</f>
        <v xml:space="preserve">    case 1084: {//Origin [IFineADCS] Method [byte[] GetRWYID();//1084//High level command to interact with FineADCS]
        byte[] result=new byte[4];
        globalResult=result;
        break;}</v>
      </c>
      <c r="AB90" s="7" t="str">
        <f t="shared" si="8"/>
        <v>/**
&lt;pre&gt;
High level command to interact with FineADCS
Input parameters:
Return parameters:byte[]
Size of returned parameters: 4
Get RW ID on selected Axis
UI32: Wheel ID
&lt;/pre&gt;
*/
byte[] GetRWYID();//1084</v>
      </c>
    </row>
    <row r="91" spans="1:28" ht="165" x14ac:dyDescent="0.25">
      <c r="A91" s="2" t="s">
        <v>5</v>
      </c>
      <c r="B91" s="2" t="s">
        <v>6</v>
      </c>
      <c r="C91" s="2" t="str">
        <f>'Data types'!A$1</f>
        <v>void</v>
      </c>
      <c r="D91" s="2">
        <v>0</v>
      </c>
      <c r="E91" s="2" t="s">
        <v>295</v>
      </c>
      <c r="F91" s="2">
        <v>1</v>
      </c>
      <c r="G91" s="2" t="str">
        <f>'Data types'!A$2</f>
        <v>int</v>
      </c>
      <c r="H91" s="2" t="s">
        <v>277</v>
      </c>
      <c r="J91" s="10"/>
      <c r="K91" s="10"/>
      <c r="L91" s="10"/>
      <c r="M91" s="10" t="s">
        <v>76</v>
      </c>
      <c r="N91" s="16" t="s">
        <v>282</v>
      </c>
      <c r="O91" s="10" t="s">
        <v>294</v>
      </c>
      <c r="P91" s="12" t="s">
        <v>48</v>
      </c>
      <c r="Q91" s="3">
        <f t="shared" si="9"/>
        <v>1085</v>
      </c>
      <c r="R91" s="3" t="str">
        <f>IF(G91="","",VLOOKUP(G91,'Data types'!A$1:B$20,2,FALSE))</f>
        <v>Integer</v>
      </c>
      <c r="S91" s="3" t="str">
        <f>IF(I91="","",VLOOKUP(I91,'Data types'!A$1:B$20,2,FALSE))</f>
        <v/>
      </c>
      <c r="T91" s="3" t="str">
        <f>IF(K91="","",VLOOKUP(K91,'Data types'!A$1:B$20,2,FALSE))</f>
        <v/>
      </c>
      <c r="U91" s="3" t="str">
        <f t="shared" si="5"/>
        <v>speedValue</v>
      </c>
      <c r="V91" s="3" t="str">
        <f t="shared" si="6"/>
        <v>int speedValue</v>
      </c>
      <c r="W91" s="3">
        <f>IF(C91="","",VLOOKUP(C91,'Data types'!$A$1:$B$20,2,FALSE))</f>
        <v>0</v>
      </c>
      <c r="X91" s="24" t="str">
        <f t="shared" si="7"/>
        <v>/**
&lt;pre&gt;
High level command to interact with FineADCS
Input parameters:int speedValue
Return parameters:void
Size of returned parameters: 0
Set wheel speed in [rpm]
I16: speed
&lt;/pre&gt;
*/</v>
      </c>
      <c r="Y91" s="6" t="str">
        <f>CONCATENATE(Formatting!B$1,C91," ",E91,"(",V91,");//",Q91,"//",M91)</f>
        <v xml:space="preserve">    void SetRWZSpeed(int speedValue);//1085//High level command to interact with FineADCS</v>
      </c>
      <c r="Z91" s="7" t="str">
        <f>CONCATENATE(Formatting!B$1,"@Override",CHAR(10),Formatting!B$1,"@InternalData (internalID=",Q91,",commandIDs={",CHAR(34),O91,CHAR(34),",",CHAR(34),P91,CHAR(34),"},argNames={",IF(F91="",CONCATENATE(CHAR(34),CHAR(34)),IF(F91=1,CONCATENATE(CHAR(34),H91,CHAR(34)),IF(F91=2,CONCATENATE(CHAR(34),H91,CHAR(34),",",CHAR(34),J91,CHAR(34)),IF(F91=3,CONCATENATE(CHAR(34),H91,CHAR(34),",",CHAR(34),J91,CHAR(34),",",CHAR(34),L91,CHAR(34)),"other")))),"})",CHAR(10),Formatting!B$1,"public ",C91," ",E91,"(",V91,") {",CHAR(10),IF(F91="",CONCATENATE(Formatting!B$1,Formatting!B$1,"ArrayList&lt;Object&gt; argObject=null;",CHAR(10)),IF(F91=1,CONCATENATE(Formatting!B$1,Formatting!B$1,"ArrayList&lt;Object&gt; argObject = new ArrayList&lt;Object&gt;();",CHAR(10),Formatting!B$1,Formatting!B$1,"argObject.add(",H91,");",CHAR(10)),IF(F91=2,CONCATENATE(Formatting!B$1,Formatting!B$1,"ArrayList&lt;Object&gt; argObject = new ArrayList&lt;Object&gt;();",CHAR(10),Formatting!B$1,Formatting!B$1,"argObject.add(",H91,");",CHAR(10),Formatting!B$1,Formatting!B$1,"argObject.add(",J91,");",CHAR(10)),CONCATENATE(Formatting!B$1,Formatting!B$1,"ArrayList&lt;Object&gt; argObject = new ArrayList&lt;Object&gt;();",CHAR(10),Formatting!B$1,Formatting!B$1,"argObject.add(",H91,");",CHAR(10),Formatting!B$1,Formatting!B$1,"argObject.add(",J91,");",CHAR(10),Formatting!B$1,Formatting!B$1,"argObject.add(",L91,");",CHAR(10))))),IF(C91="void",CONCATENATE(Formatting!B$1,Formatting!B$1),CONCATENATE(Formatting!B$1,Formatting!B$1,"return (",W91,") ")),"super.getSimulatorNode().runGenericMethod(",Q91,",argObject);",CHAR(10),Formatting!B$1,"};")</f>
        <v xml:space="preserve">    @Override
    @InternalData (internalID=1085,commandIDs={"0xA4","0x01"},argNames={"speedValue"})
    public void SetRWZSpeed(int speedValue) {
        ArrayList&lt;Object&gt; argObject = new ArrayList&lt;Object&gt;();
        argObject.add(speedValue);
        super.getSimulatorNode().runGenericMethod(1085,argObject);
    };</v>
      </c>
      <c r="AA91" s="7" t="str">
        <f>CONCATENATE(Formatting!B$1,"case ",Q91,": {//Origin [",A91,"] Method [",TRIM(Y91),"]",CHAR(10),IF(F91="","",IF(F91=1,CONCATENATE(Formatting!B$1,Formatting!B$1,G91," ",H91,"=(",R91,") argObject.get(0);",CHAR(10)),IF(F91=2,CONCATENATE(Formatting!B$1,Formatting!B$1,G91," ",H91,"=(",R91,") argObject.get(0);",CHAR(10),Formatting!B$1,Formatting!B$1,I91," ",J91,"=(",S91,") argObject.get(1);",CHAR(10)),CONCATENATE(Formatting!B$1,Formatting!B$1,G91," ",H91,"=(",R91,") argObject.get(0);",CHAR(10),Formatting!B$1,Formatting!B$1,I91," ",J91,"=(",S91,") argObject.get(1);",CHAR(10),Formatting!B$1,Formatting!B$1,K91," ",L91,"=(",T91,") argObject.get(2);",CHAR(10))))),IF(C91="void",CONCATENATE(Formatting!B$1,Formatting!B$1,"break; }"),CONCATENATE(Formatting!B$1,Formatting!B$1,C91," result=",IF(C91="void","null",IF(OR(C91="byte",C91="int",C91="long"),"0",IF(C91="String",CONCATENATE(CHAR(34),"Placeholder",CHAR(34)),IF(C91="byte[]",CONCATENATE("new byte[",D91,"]"),IF(C91="float","0",IF(C91="double","0","ERROR")))))),";",CHAR(10),Formatting!B$1,Formatting!B$1,"globalResult=result;",CHAR(10),Formatting!B$1,Formatting!B$1,"break;}")))</f>
        <v xml:space="preserve">    case 1085: {//Origin [IFineADCS] Method [void SetRWZSpeed(int speedValue);//1085//High level command to interact with FineADCS]
        int speedValue=(Integer) argObject.get(0);
        break; }</v>
      </c>
      <c r="AB91" s="7" t="str">
        <f t="shared" si="8"/>
        <v>/**
&lt;pre&gt;
High level command to interact with FineADCS
Input parameters:int speedValue
Return parameters:void
Size of returned parameters: 0
Set wheel speed in [rpm]
I16: speed
&lt;/pre&gt;
*/
void SetRWZSpeed(int speedValue);//1085</v>
      </c>
    </row>
    <row r="92" spans="1:28" ht="165" x14ac:dyDescent="0.25">
      <c r="A92" s="2" t="s">
        <v>5</v>
      </c>
      <c r="B92" s="2" t="s">
        <v>6</v>
      </c>
      <c r="C92" s="2" t="str">
        <f>'Data types'!A$5</f>
        <v>byte[]</v>
      </c>
      <c r="D92" s="2">
        <v>2</v>
      </c>
      <c r="E92" s="2" t="s">
        <v>296</v>
      </c>
      <c r="J92" s="10"/>
      <c r="K92" s="10"/>
      <c r="L92" s="10"/>
      <c r="M92" s="10" t="s">
        <v>76</v>
      </c>
      <c r="N92" s="16" t="s">
        <v>283</v>
      </c>
      <c r="O92" s="10" t="s">
        <v>294</v>
      </c>
      <c r="P92" s="12" t="s">
        <v>49</v>
      </c>
      <c r="Q92" s="3">
        <f t="shared" si="9"/>
        <v>1086</v>
      </c>
      <c r="R92" s="3" t="str">
        <f>IF(G92="","",VLOOKUP(G92,'Data types'!A$1:B$20,2,FALSE))</f>
        <v/>
      </c>
      <c r="S92" s="3" t="str">
        <f>IF(I92="","",VLOOKUP(I92,'Data types'!A$1:B$20,2,FALSE))</f>
        <v/>
      </c>
      <c r="T92" s="3" t="str">
        <f>IF(K92="","",VLOOKUP(K92,'Data types'!A$1:B$20,2,FALSE))</f>
        <v/>
      </c>
      <c r="U92" s="3" t="str">
        <f t="shared" si="5"/>
        <v/>
      </c>
      <c r="V92" s="3" t="str">
        <f t="shared" si="6"/>
        <v/>
      </c>
      <c r="W92" s="3" t="str">
        <f>IF(C92="","",VLOOKUP(C92,'Data types'!$A$1:$B$20,2,FALSE))</f>
        <v>byte[]</v>
      </c>
      <c r="X92" s="24" t="str">
        <f t="shared" si="7"/>
        <v>/**
&lt;pre&gt;
High level command to interact with FineADCS
Input parameters:
Return parameters:byte[]
Size of returned parameters: 2
Get wheel speed in [rpm]
I16: speed
&lt;/pre&gt;
*/</v>
      </c>
      <c r="Y92" s="6" t="str">
        <f>CONCATENATE(Formatting!B$1,C92," ",E92,"(",V92,");//",Q92,"//",M92)</f>
        <v xml:space="preserve">    byte[] GetRWZSpeed();//1086//High level command to interact with FineADCS</v>
      </c>
      <c r="Z92" s="7" t="str">
        <f>CONCATENATE(Formatting!B$1,"@Override",CHAR(10),Formatting!B$1,"@InternalData (internalID=",Q92,",commandIDs={",CHAR(34),O92,CHAR(34),",",CHAR(34),P92,CHAR(34),"},argNames={",IF(F92="",CONCATENATE(CHAR(34),CHAR(34)),IF(F92=1,CONCATENATE(CHAR(34),H92,CHAR(34)),IF(F92=2,CONCATENATE(CHAR(34),H92,CHAR(34),",",CHAR(34),J92,CHAR(34)),IF(F92=3,CONCATENATE(CHAR(34),H92,CHAR(34),",",CHAR(34),J92,CHAR(34),",",CHAR(34),L92,CHAR(34)),"other")))),"})",CHAR(10),Formatting!B$1,"public ",C92," ",E92,"(",V92,") {",CHAR(10),IF(F92="",CONCATENATE(Formatting!B$1,Formatting!B$1,"ArrayList&lt;Object&gt; argObject=null;",CHAR(10)),IF(F92=1,CONCATENATE(Formatting!B$1,Formatting!B$1,"ArrayList&lt;Object&gt; argObject = new ArrayList&lt;Object&gt;();",CHAR(10),Formatting!B$1,Formatting!B$1,"argObject.add(",H92,");",CHAR(10)),IF(F92=2,CONCATENATE(Formatting!B$1,Formatting!B$1,"ArrayList&lt;Object&gt; argObject = new ArrayList&lt;Object&gt;();",CHAR(10),Formatting!B$1,Formatting!B$1,"argObject.add(",H92,");",CHAR(10),Formatting!B$1,Formatting!B$1,"argObject.add(",J92,");",CHAR(10)),CONCATENATE(Formatting!B$1,Formatting!B$1,"ArrayList&lt;Object&gt; argObject = new ArrayList&lt;Object&gt;();",CHAR(10),Formatting!B$1,Formatting!B$1,"argObject.add(",H92,");",CHAR(10),Formatting!B$1,Formatting!B$1,"argObject.add(",J92,");",CHAR(10),Formatting!B$1,Formatting!B$1,"argObject.add(",L92,");",CHAR(10))))),IF(C92="void",CONCATENATE(Formatting!B$1,Formatting!B$1),CONCATENATE(Formatting!B$1,Formatting!B$1,"return (",W92,") ")),"super.getSimulatorNode().runGenericMethod(",Q92,",argObject);",CHAR(10),Formatting!B$1,"};")</f>
        <v xml:space="preserve">    @Override
    @InternalData (internalID=1086,commandIDs={"0xA4","0x02"},argNames={""})
    public byte[] GetRWZSpeed() {
        ArrayList&lt;Object&gt; argObject=null;
        return (byte[]) super.getSimulatorNode().runGenericMethod(1086,argObject);
    };</v>
      </c>
      <c r="AA92" s="7" t="str">
        <f>CONCATENATE(Formatting!B$1,"case ",Q92,": {//Origin [",A92,"] Method [",TRIM(Y92),"]",CHAR(10),IF(F92="","",IF(F92=1,CONCATENATE(Formatting!B$1,Formatting!B$1,G92," ",H92,"=(",R92,") argObject.get(0);",CHAR(10)),IF(F92=2,CONCATENATE(Formatting!B$1,Formatting!B$1,G92," ",H92,"=(",R92,") argObject.get(0);",CHAR(10),Formatting!B$1,Formatting!B$1,I92," ",J92,"=(",S92,") argObject.get(1);",CHAR(10)),CONCATENATE(Formatting!B$1,Formatting!B$1,G92," ",H92,"=(",R92,") argObject.get(0);",CHAR(10),Formatting!B$1,Formatting!B$1,I92," ",J92,"=(",S92,") argObject.get(1);",CHAR(10),Formatting!B$1,Formatting!B$1,K92," ",L92,"=(",T92,") argObject.get(2);",CHAR(10))))),IF(C92="void",CONCATENATE(Formatting!B$1,Formatting!B$1,"break; }"),CONCATENATE(Formatting!B$1,Formatting!B$1,C92," result=",IF(C92="void","null",IF(OR(C92="byte",C92="int",C92="long"),"0",IF(C92="String",CONCATENATE(CHAR(34),"Placeholder",CHAR(34)),IF(C92="byte[]",CONCATENATE("new byte[",D92,"]"),IF(C92="float","0",IF(C92="double","0","ERROR")))))),";",CHAR(10),Formatting!B$1,Formatting!B$1,"globalResult=result;",CHAR(10),Formatting!B$1,Formatting!B$1,"break;}")))</f>
        <v xml:space="preserve">    case 1086: {//Origin [IFineADCS] Method [byte[] GetRWZSpeed();//1086//High level command to interact with FineADCS]
        byte[] result=new byte[2];
        globalResult=result;
        break;}</v>
      </c>
      <c r="AB92" s="7" t="str">
        <f t="shared" si="8"/>
        <v>/**
&lt;pre&gt;
High level command to interact with FineADCS
Input parameters:
Return parameters:byte[]
Size of returned parameters: 2
Get wheel speed in [rpm]
I16: speed
&lt;/pre&gt;
*/
byte[] GetRWZSpeed();//1086</v>
      </c>
    </row>
    <row r="93" spans="1:28" ht="180" x14ac:dyDescent="0.25">
      <c r="A93" s="2" t="s">
        <v>5</v>
      </c>
      <c r="B93" s="2" t="s">
        <v>6</v>
      </c>
      <c r="C93" s="2" t="str">
        <f>'Data types'!A$1</f>
        <v>void</v>
      </c>
      <c r="D93" s="2">
        <v>0</v>
      </c>
      <c r="E93" s="2" t="s">
        <v>297</v>
      </c>
      <c r="F93" s="2">
        <v>1</v>
      </c>
      <c r="G93" s="2" t="str">
        <f>'Data types'!A$2</f>
        <v>int</v>
      </c>
      <c r="H93" s="2" t="s">
        <v>281</v>
      </c>
      <c r="J93" s="10"/>
      <c r="K93" s="10"/>
      <c r="L93" s="10"/>
      <c r="M93" s="10" t="s">
        <v>76</v>
      </c>
      <c r="N93" s="16" t="s">
        <v>284</v>
      </c>
      <c r="O93" s="10" t="s">
        <v>294</v>
      </c>
      <c r="P93" s="12" t="s">
        <v>50</v>
      </c>
      <c r="Q93" s="3">
        <f t="shared" si="9"/>
        <v>1087</v>
      </c>
      <c r="R93" s="3" t="str">
        <f>IF(G93="","",VLOOKUP(G93,'Data types'!A$1:B$20,2,FALSE))</f>
        <v>Integer</v>
      </c>
      <c r="S93" s="3" t="str">
        <f>IF(I93="","",VLOOKUP(I93,'Data types'!A$1:B$20,2,FALSE))</f>
        <v/>
      </c>
      <c r="T93" s="3" t="str">
        <f>IF(K93="","",VLOOKUP(K93,'Data types'!A$1:B$20,2,FALSE))</f>
        <v/>
      </c>
      <c r="U93" s="3" t="str">
        <f t="shared" si="5"/>
        <v>accelerationValue</v>
      </c>
      <c r="V93" s="3" t="str">
        <f t="shared" si="6"/>
        <v>int accelerationValue</v>
      </c>
      <c r="W93" s="3">
        <f>IF(C93="","",VLOOKUP(C93,'Data types'!$A$1:$B$20,2,FALSE))</f>
        <v>0</v>
      </c>
      <c r="X93" s="24" t="str">
        <f t="shared" si="7"/>
        <v>/**
&lt;pre&gt;
High level command to interact with FineADCS
Input parameters:int accelerationValue
Return parameters:void
Size of returned parameters: 0
Set desired acceleration of the wheel in [rpm/sec]
I16: Acceleration
&lt;/pre&gt;
*/</v>
      </c>
      <c r="Y93" s="6" t="str">
        <f>CONCATENATE(Formatting!B$1,C93," ",E93,"(",V93,");//",Q93,"//",M93)</f>
        <v xml:space="preserve">    void SetRWZAcceleration(int accelerationValue);//1087//High level command to interact with FineADCS</v>
      </c>
      <c r="Z93" s="7" t="str">
        <f>CONCATENATE(Formatting!B$1,"@Override",CHAR(10),Formatting!B$1,"@InternalData (internalID=",Q93,",commandIDs={",CHAR(34),O93,CHAR(34),",",CHAR(34),P93,CHAR(34),"},argNames={",IF(F93="",CONCATENATE(CHAR(34),CHAR(34)),IF(F93=1,CONCATENATE(CHAR(34),H93,CHAR(34)),IF(F93=2,CONCATENATE(CHAR(34),H93,CHAR(34),",",CHAR(34),J93,CHAR(34)),IF(F93=3,CONCATENATE(CHAR(34),H93,CHAR(34),",",CHAR(34),J93,CHAR(34),",",CHAR(34),L93,CHAR(34)),"other")))),"})",CHAR(10),Formatting!B$1,"public ",C93," ",E93,"(",V93,") {",CHAR(10),IF(F93="",CONCATENATE(Formatting!B$1,Formatting!B$1,"ArrayList&lt;Object&gt; argObject=null;",CHAR(10)),IF(F93=1,CONCATENATE(Formatting!B$1,Formatting!B$1,"ArrayList&lt;Object&gt; argObject = new ArrayList&lt;Object&gt;();",CHAR(10),Formatting!B$1,Formatting!B$1,"argObject.add(",H93,");",CHAR(10)),IF(F93=2,CONCATENATE(Formatting!B$1,Formatting!B$1,"ArrayList&lt;Object&gt; argObject = new ArrayList&lt;Object&gt;();",CHAR(10),Formatting!B$1,Formatting!B$1,"argObject.add(",H93,");",CHAR(10),Formatting!B$1,Formatting!B$1,"argObject.add(",J93,");",CHAR(10)),CONCATENATE(Formatting!B$1,Formatting!B$1,"ArrayList&lt;Object&gt; argObject = new ArrayList&lt;Object&gt;();",CHAR(10),Formatting!B$1,Formatting!B$1,"argObject.add(",H93,");",CHAR(10),Formatting!B$1,Formatting!B$1,"argObject.add(",J93,");",CHAR(10),Formatting!B$1,Formatting!B$1,"argObject.add(",L93,");",CHAR(10))))),IF(C93="void",CONCATENATE(Formatting!B$1,Formatting!B$1),CONCATENATE(Formatting!B$1,Formatting!B$1,"return (",W93,") ")),"super.getSimulatorNode().runGenericMethod(",Q93,",argObject);",CHAR(10),Formatting!B$1,"};")</f>
        <v xml:space="preserve">    @Override
    @InternalData (internalID=1087,commandIDs={"0xA4","0x03"},argNames={"accelerationValue"})
    public void SetRWZAcceleration(int accelerationValue) {
        ArrayList&lt;Object&gt; argObject = new ArrayList&lt;Object&gt;();
        argObject.add(accelerationValue);
        super.getSimulatorNode().runGenericMethod(1087,argObject);
    };</v>
      </c>
      <c r="AA93" s="7" t="str">
        <f>CONCATENATE(Formatting!B$1,"case ",Q93,": {//Origin [",A93,"] Method [",TRIM(Y93),"]",CHAR(10),IF(F93="","",IF(F93=1,CONCATENATE(Formatting!B$1,Formatting!B$1,G93," ",H93,"=(",R93,") argObject.get(0);",CHAR(10)),IF(F93=2,CONCATENATE(Formatting!B$1,Formatting!B$1,G93," ",H93,"=(",R93,") argObject.get(0);",CHAR(10),Formatting!B$1,Formatting!B$1,I93," ",J93,"=(",S93,") argObject.get(1);",CHAR(10)),CONCATENATE(Formatting!B$1,Formatting!B$1,G93," ",H93,"=(",R93,") argObject.get(0);",CHAR(10),Formatting!B$1,Formatting!B$1,I93," ",J93,"=(",S93,") argObject.get(1);",CHAR(10),Formatting!B$1,Formatting!B$1,K93," ",L93,"=(",T93,") argObject.get(2);",CHAR(10))))),IF(C93="void",CONCATENATE(Formatting!B$1,Formatting!B$1,"break; }"),CONCATENATE(Formatting!B$1,Formatting!B$1,C93," result=",IF(C93="void","null",IF(OR(C93="byte",C93="int",C93="long"),"0",IF(C93="String",CONCATENATE(CHAR(34),"Placeholder",CHAR(34)),IF(C93="byte[]",CONCATENATE("new byte[",D93,"]"),IF(C93="float","0",IF(C93="double","0","ERROR")))))),";",CHAR(10),Formatting!B$1,Formatting!B$1,"globalResult=result;",CHAR(10),Formatting!B$1,Formatting!B$1,"break;}")))</f>
        <v xml:space="preserve">    case 1087: {//Origin [IFineADCS] Method [void SetRWZAcceleration(int accelerationValue);//1087//High level command to interact with FineADCS]
        int accelerationValue=(Integer) argObject.get(0);
        break; }</v>
      </c>
      <c r="AB93" s="7" t="str">
        <f t="shared" si="8"/>
        <v>/**
&lt;pre&gt;
High level command to interact with FineADCS
Input parameters:int accelerationValue
Return parameters:void
Size of returned parameters: 0
Set desired acceleration of the wheel in [rpm/sec]
I16: Acceleration
&lt;/pre&gt;
*/
void SetRWZAcceleration(int accelerationValue);//1087</v>
      </c>
    </row>
    <row r="94" spans="1:28" ht="180" x14ac:dyDescent="0.25">
      <c r="A94" s="2" t="s">
        <v>5</v>
      </c>
      <c r="B94" s="2" t="s">
        <v>6</v>
      </c>
      <c r="C94" s="2" t="str">
        <f>'Data types'!A$1</f>
        <v>void</v>
      </c>
      <c r="D94" s="2">
        <v>0</v>
      </c>
      <c r="E94" s="2" t="s">
        <v>298</v>
      </c>
      <c r="F94" s="2">
        <v>1</v>
      </c>
      <c r="G94" s="2" t="str">
        <f>'Data types'!A$4</f>
        <v>byte</v>
      </c>
      <c r="H94" s="2" t="s">
        <v>215</v>
      </c>
      <c r="J94" s="10"/>
      <c r="K94" s="10"/>
      <c r="L94" s="10"/>
      <c r="M94" s="10" t="s">
        <v>76</v>
      </c>
      <c r="N94" s="16" t="s">
        <v>286</v>
      </c>
      <c r="O94" s="10" t="s">
        <v>294</v>
      </c>
      <c r="P94" s="12" t="s">
        <v>255</v>
      </c>
      <c r="Q94" s="3">
        <f t="shared" si="9"/>
        <v>1088</v>
      </c>
      <c r="R94" s="3" t="str">
        <f>IF(G94="","",VLOOKUP(G94,'Data types'!A$1:B$20,2,FALSE))</f>
        <v>Byte</v>
      </c>
      <c r="S94" s="3" t="str">
        <f>IF(I94="","",VLOOKUP(I94,'Data types'!A$1:B$20,2,FALSE))</f>
        <v/>
      </c>
      <c r="T94" s="3" t="str">
        <f>IF(K94="","",VLOOKUP(K94,'Data types'!A$1:B$20,2,FALSE))</f>
        <v/>
      </c>
      <c r="U94" s="3" t="str">
        <f t="shared" si="5"/>
        <v>sleepMode</v>
      </c>
      <c r="V94" s="3" t="str">
        <f t="shared" si="6"/>
        <v>byte sleepMode</v>
      </c>
      <c r="W94" s="3">
        <f>IF(C94="","",VLOOKUP(C94,'Data types'!$A$1:$B$20,2,FALSE))</f>
        <v>0</v>
      </c>
      <c r="X94" s="24" t="str">
        <f t="shared" si="7"/>
        <v>/**
&lt;pre&gt;
High level command to interact with FineADCS
Input parameters:byte sleepMode
Return parameters:void
Size of returned parameters: 0
UI8: Sleep mode
0 - Sleep Mode 1: Coast
1 - Sleep Mode 2: Passive Brake
&lt;/pre&gt;
*/</v>
      </c>
      <c r="Y94" s="6" t="str">
        <f>CONCATENATE(Formatting!B$1,C94," ",E94,"(",V94,");//",Q94,"//",M94)</f>
        <v xml:space="preserve">    void SetRWZSleep(byte sleepMode);//1088//High level command to interact with FineADCS</v>
      </c>
      <c r="Z94" s="7" t="str">
        <f>CONCATENATE(Formatting!B$1,"@Override",CHAR(10),Formatting!B$1,"@InternalData (internalID=",Q94,",commandIDs={",CHAR(34),O94,CHAR(34),",",CHAR(34),P94,CHAR(34),"},argNames={",IF(F94="",CONCATENATE(CHAR(34),CHAR(34)),IF(F94=1,CONCATENATE(CHAR(34),H94,CHAR(34)),IF(F94=2,CONCATENATE(CHAR(34),H94,CHAR(34),",",CHAR(34),J94,CHAR(34)),IF(F94=3,CONCATENATE(CHAR(34),H94,CHAR(34),",",CHAR(34),J94,CHAR(34),",",CHAR(34),L94,CHAR(34)),"other")))),"})",CHAR(10),Formatting!B$1,"public ",C94," ",E94,"(",V94,") {",CHAR(10),IF(F94="",CONCATENATE(Formatting!B$1,Formatting!B$1,"ArrayList&lt;Object&gt; argObject=null;",CHAR(10)),IF(F94=1,CONCATENATE(Formatting!B$1,Formatting!B$1,"ArrayList&lt;Object&gt; argObject = new ArrayList&lt;Object&gt;();",CHAR(10),Formatting!B$1,Formatting!B$1,"argObject.add(",H94,");",CHAR(10)),IF(F94=2,CONCATENATE(Formatting!B$1,Formatting!B$1,"ArrayList&lt;Object&gt; argObject = new ArrayList&lt;Object&gt;();",CHAR(10),Formatting!B$1,Formatting!B$1,"argObject.add(",H94,");",CHAR(10),Formatting!B$1,Formatting!B$1,"argObject.add(",J94,");",CHAR(10)),CONCATENATE(Formatting!B$1,Formatting!B$1,"ArrayList&lt;Object&gt; argObject = new ArrayList&lt;Object&gt;();",CHAR(10),Formatting!B$1,Formatting!B$1,"argObject.add(",H94,");",CHAR(10),Formatting!B$1,Formatting!B$1,"argObject.add(",J94,");",CHAR(10),Formatting!B$1,Formatting!B$1,"argObject.add(",L94,");",CHAR(10))))),IF(C94="void",CONCATENATE(Formatting!B$1,Formatting!B$1),CONCATENATE(Formatting!B$1,Formatting!B$1,"return (",W94,") ")),"super.getSimulatorNode().runGenericMethod(",Q94,",argObject);",CHAR(10),Formatting!B$1,"};")</f>
        <v xml:space="preserve">    @Override
    @InternalData (internalID=1088,commandIDs={"0xA4","0x08"},argNames={"sleepMode"})
    public void SetRWZSleep(byte sleepMode) {
        ArrayList&lt;Object&gt; argObject = new ArrayList&lt;Object&gt;();
        argObject.add(sleepMode);
        super.getSimulatorNode().runGenericMethod(1088,argObject);
    };</v>
      </c>
      <c r="AA94" s="7" t="str">
        <f>CONCATENATE(Formatting!B$1,"case ",Q94,": {//Origin [",A94,"] Method [",TRIM(Y94),"]",CHAR(10),IF(F94="","",IF(F94=1,CONCATENATE(Formatting!B$1,Formatting!B$1,G94," ",H94,"=(",R94,") argObject.get(0);",CHAR(10)),IF(F94=2,CONCATENATE(Formatting!B$1,Formatting!B$1,G94," ",H94,"=(",R94,") argObject.get(0);",CHAR(10),Formatting!B$1,Formatting!B$1,I94," ",J94,"=(",S94,") argObject.get(1);",CHAR(10)),CONCATENATE(Formatting!B$1,Formatting!B$1,G94," ",H94,"=(",R94,") argObject.get(0);",CHAR(10),Formatting!B$1,Formatting!B$1,I94," ",J94,"=(",S94,") argObject.get(1);",CHAR(10),Formatting!B$1,Formatting!B$1,K94," ",L94,"=(",T94,") argObject.get(2);",CHAR(10))))),IF(C94="void",CONCATENATE(Formatting!B$1,Formatting!B$1,"break; }"),CONCATENATE(Formatting!B$1,Formatting!B$1,C94," result=",IF(C94="void","null",IF(OR(C94="byte",C94="int",C94="long"),"0",IF(C94="String",CONCATENATE(CHAR(34),"Placeholder",CHAR(34)),IF(C94="byte[]",CONCATENATE("new byte[",D94,"]"),IF(C94="float","0",IF(C94="double","0","ERROR")))))),";",CHAR(10),Formatting!B$1,Formatting!B$1,"globalResult=result;",CHAR(10),Formatting!B$1,Formatting!B$1,"break;}")))</f>
        <v xml:space="preserve">    case 1088: {//Origin [IFineADCS] Method [void SetRWZSleep(byte sleepMode);//1088//High level command to interact with FineADCS]
        byte sleepMode=(Byte) argObject.get(0);
        break; }</v>
      </c>
      <c r="AB94" s="7" t="str">
        <f t="shared" si="8"/>
        <v>/**
&lt;pre&gt;
High level command to interact with FineADCS
Input parameters:byte sleepMode
Return parameters:void
Size of returned parameters: 0
UI8: Sleep mode
0 - Sleep Mode 1: Coast
1 - Sleep Mode 2: Passive Brake
&lt;/pre&gt;
*/
void SetRWZSleep(byte sleepMode);//1088</v>
      </c>
    </row>
    <row r="95" spans="1:28" ht="165" x14ac:dyDescent="0.25">
      <c r="A95" s="2" t="s">
        <v>5</v>
      </c>
      <c r="B95" s="2" t="s">
        <v>6</v>
      </c>
      <c r="C95" s="2" t="str">
        <f>'Data types'!A$5</f>
        <v>byte[]</v>
      </c>
      <c r="D95" s="2">
        <v>4</v>
      </c>
      <c r="E95" s="2" t="s">
        <v>299</v>
      </c>
      <c r="J95" s="10"/>
      <c r="K95" s="10"/>
      <c r="L95" s="10"/>
      <c r="M95" s="10" t="s">
        <v>76</v>
      </c>
      <c r="N95" s="16" t="s">
        <v>288</v>
      </c>
      <c r="O95" s="10" t="s">
        <v>294</v>
      </c>
      <c r="P95" s="12" t="s">
        <v>55</v>
      </c>
      <c r="Q95" s="3">
        <f t="shared" si="9"/>
        <v>1089</v>
      </c>
      <c r="R95" s="3" t="str">
        <f>IF(G95="","",VLOOKUP(G95,'Data types'!A$1:B$20,2,FALSE))</f>
        <v/>
      </c>
      <c r="S95" s="3" t="str">
        <f>IF(I95="","",VLOOKUP(I95,'Data types'!A$1:B$20,2,FALSE))</f>
        <v/>
      </c>
      <c r="T95" s="3" t="str">
        <f>IF(K95="","",VLOOKUP(K95,'Data types'!A$1:B$20,2,FALSE))</f>
        <v/>
      </c>
      <c r="U95" s="3" t="str">
        <f t="shared" si="5"/>
        <v/>
      </c>
      <c r="V95" s="3" t="str">
        <f t="shared" si="6"/>
        <v/>
      </c>
      <c r="W95" s="3" t="str">
        <f>IF(C95="","",VLOOKUP(C95,'Data types'!$A$1:$B$20,2,FALSE))</f>
        <v>byte[]</v>
      </c>
      <c r="X95" s="24" t="str">
        <f t="shared" si="7"/>
        <v>/**
&lt;pre&gt;
High level command to interact with FineADCS
Input parameters:
Return parameters:byte[]
Size of returned parameters: 4
Get RW ID on selected Axis
UI32: Wheel ID
&lt;/pre&gt;
*/</v>
      </c>
      <c r="Y95" s="6" t="str">
        <f>CONCATENATE(Formatting!B$1,C95," ",E95,"(",V95,");//",Q95,"//",M95)</f>
        <v xml:space="preserve">    byte[] GetRWZID();//1089//High level command to interact with FineADCS</v>
      </c>
      <c r="Z95" s="7" t="str">
        <f>CONCATENATE(Formatting!B$1,"@Override",CHAR(10),Formatting!B$1,"@InternalData (internalID=",Q95,",commandIDs={",CHAR(34),O95,CHAR(34),",",CHAR(34),P95,CHAR(34),"},argNames={",IF(F95="",CONCATENATE(CHAR(34),CHAR(34)),IF(F95=1,CONCATENATE(CHAR(34),H95,CHAR(34)),IF(F95=2,CONCATENATE(CHAR(34),H95,CHAR(34),",",CHAR(34),J95,CHAR(34)),IF(F95=3,CONCATENATE(CHAR(34),H95,CHAR(34),",",CHAR(34),J95,CHAR(34),",",CHAR(34),L95,CHAR(34)),"other")))),"})",CHAR(10),Formatting!B$1,"public ",C95," ",E95,"(",V95,") {",CHAR(10),IF(F95="",CONCATENATE(Formatting!B$1,Formatting!B$1,"ArrayList&lt;Object&gt; argObject=null;",CHAR(10)),IF(F95=1,CONCATENATE(Formatting!B$1,Formatting!B$1,"ArrayList&lt;Object&gt; argObject = new ArrayList&lt;Object&gt;();",CHAR(10),Formatting!B$1,Formatting!B$1,"argObject.add(",H95,");",CHAR(10)),IF(F95=2,CONCATENATE(Formatting!B$1,Formatting!B$1,"ArrayList&lt;Object&gt; argObject = new ArrayList&lt;Object&gt;();",CHAR(10),Formatting!B$1,Formatting!B$1,"argObject.add(",H95,");",CHAR(10),Formatting!B$1,Formatting!B$1,"argObject.add(",J95,");",CHAR(10)),CONCATENATE(Formatting!B$1,Formatting!B$1,"ArrayList&lt;Object&gt; argObject = new ArrayList&lt;Object&gt;();",CHAR(10),Formatting!B$1,Formatting!B$1,"argObject.add(",H95,");",CHAR(10),Formatting!B$1,Formatting!B$1,"argObject.add(",J95,");",CHAR(10),Formatting!B$1,Formatting!B$1,"argObject.add(",L95,");",CHAR(10))))),IF(C95="void",CONCATENATE(Formatting!B$1,Formatting!B$1),CONCATENATE(Formatting!B$1,Formatting!B$1,"return (",W95,") ")),"super.getSimulatorNode().runGenericMethod(",Q95,",argObject);",CHAR(10),Formatting!B$1,"};")</f>
        <v xml:space="preserve">    @Override
    @InternalData (internalID=1089,commandIDs={"0xA4","0x20"},argNames={""})
    public byte[] GetRWZID() {
        ArrayList&lt;Object&gt; argObject=null;
        return (byte[]) super.getSimulatorNode().runGenericMethod(1089,argObject);
    };</v>
      </c>
      <c r="AA95" s="7" t="str">
        <f>CONCATENATE(Formatting!B$1,"case ",Q95,": {//Origin [",A95,"] Method [",TRIM(Y95),"]",CHAR(10),IF(F95="","",IF(F95=1,CONCATENATE(Formatting!B$1,Formatting!B$1,G95," ",H95,"=(",R95,") argObject.get(0);",CHAR(10)),IF(F95=2,CONCATENATE(Formatting!B$1,Formatting!B$1,G95," ",H95,"=(",R95,") argObject.get(0);",CHAR(10),Formatting!B$1,Formatting!B$1,I95," ",J95,"=(",S95,") argObject.get(1);",CHAR(10)),CONCATENATE(Formatting!B$1,Formatting!B$1,G95," ",H95,"=(",R95,") argObject.get(0);",CHAR(10),Formatting!B$1,Formatting!B$1,I95," ",J95,"=(",S95,") argObject.get(1);",CHAR(10),Formatting!B$1,Formatting!B$1,K95," ",L95,"=(",T95,") argObject.get(2);",CHAR(10))))),IF(C95="void",CONCATENATE(Formatting!B$1,Formatting!B$1,"break; }"),CONCATENATE(Formatting!B$1,Formatting!B$1,C95," result=",IF(C95="void","null",IF(OR(C95="byte",C95="int",C95="long"),"0",IF(C95="String",CONCATENATE(CHAR(34),"Placeholder",CHAR(34)),IF(C95="byte[]",CONCATENATE("new byte[",D95,"]"),IF(C95="float","0",IF(C95="double","0","ERROR")))))),";",CHAR(10),Formatting!B$1,Formatting!B$1,"globalResult=result;",CHAR(10),Formatting!B$1,Formatting!B$1,"break;}")))</f>
        <v xml:space="preserve">    case 1089: {//Origin [IFineADCS] Method [byte[] GetRWZID();//1089//High level command to interact with FineADCS]
        byte[] result=new byte[4];
        globalResult=result;
        break;}</v>
      </c>
      <c r="AB95" s="7" t="str">
        <f t="shared" si="8"/>
        <v>/**
&lt;pre&gt;
High level command to interact with FineADCS
Input parameters:
Return parameters:byte[]
Size of returned parameters: 4
Get RW ID on selected Axis
UI32: Wheel ID
&lt;/pre&gt;
*/
byte[] GetRWZID();//1089</v>
      </c>
    </row>
    <row r="96" spans="1:28" ht="180" x14ac:dyDescent="0.25">
      <c r="A96" s="2" t="s">
        <v>5</v>
      </c>
      <c r="B96" s="2" t="s">
        <v>6</v>
      </c>
      <c r="C96" s="2" t="str">
        <f>'Data types'!A$1</f>
        <v>void</v>
      </c>
      <c r="D96" s="2">
        <v>0</v>
      </c>
      <c r="E96" s="2" t="s">
        <v>302</v>
      </c>
      <c r="F96" s="2">
        <v>1</v>
      </c>
      <c r="G96" s="2" t="str">
        <f>'Data types'!A$3</f>
        <v>int[]</v>
      </c>
      <c r="H96" s="2" t="s">
        <v>185</v>
      </c>
      <c r="J96" s="10"/>
      <c r="K96" s="10"/>
      <c r="L96" s="10"/>
      <c r="M96" s="10" t="s">
        <v>76</v>
      </c>
      <c r="N96" s="16" t="s">
        <v>300</v>
      </c>
      <c r="O96" s="10" t="s">
        <v>301</v>
      </c>
      <c r="P96" s="12" t="s">
        <v>48</v>
      </c>
      <c r="Q96" s="3">
        <f t="shared" si="9"/>
        <v>1090</v>
      </c>
      <c r="R96" s="3" t="str">
        <f>IF(G96="","",VLOOKUP(G96,'Data types'!A$1:B$20,2,FALSE))</f>
        <v>int[]</v>
      </c>
      <c r="S96" s="3" t="str">
        <f>IF(I96="","",VLOOKUP(I96,'Data types'!A$1:B$20,2,FALSE))</f>
        <v/>
      </c>
      <c r="T96" s="3" t="str">
        <f>IF(K96="","",VLOOKUP(K96,'Data types'!A$1:B$20,2,FALSE))</f>
        <v/>
      </c>
      <c r="U96" s="3" t="str">
        <f t="shared" si="5"/>
        <v>values</v>
      </c>
      <c r="V96" s="3" t="str">
        <f t="shared" si="6"/>
        <v>int[] values</v>
      </c>
      <c r="W96" s="3">
        <f>IF(C96="","",VLOOKUP(C96,'Data types'!$A$1:$B$20,2,FALSE))</f>
        <v>0</v>
      </c>
      <c r="X96" s="24" t="str">
        <f t="shared" si="7"/>
        <v>/**
&lt;pre&gt;
High level command to interact with FineADCS
Input parameters:int[] values
Return parameters:void
Size of returned parameters: 0
Set quaternion q [4] in HIL
mode
4x F32:
&lt;/pre&gt;
*/</v>
      </c>
      <c r="Y96" s="6" t="str">
        <f>CONCATENATE(Formatting!B$1,C96," ",E96,"(",V96,");//",Q96,"//",M96)</f>
        <v xml:space="preserve">    void ST200SetQuaternion(int[] values);//1090//High level command to interact with FineADCS</v>
      </c>
      <c r="Z96" s="7" t="str">
        <f>CONCATENATE(Formatting!B$1,"@Override",CHAR(10),Formatting!B$1,"@InternalData (internalID=",Q96,",commandIDs={",CHAR(34),O96,CHAR(34),",",CHAR(34),P96,CHAR(34),"},argNames={",IF(F96="",CONCATENATE(CHAR(34),CHAR(34)),IF(F96=1,CONCATENATE(CHAR(34),H96,CHAR(34)),IF(F96=2,CONCATENATE(CHAR(34),H96,CHAR(34),",",CHAR(34),J96,CHAR(34)),IF(F96=3,CONCATENATE(CHAR(34),H96,CHAR(34),",",CHAR(34),J96,CHAR(34),",",CHAR(34),L96,CHAR(34)),"other")))),"})",CHAR(10),Formatting!B$1,"public ",C96," ",E96,"(",V96,") {",CHAR(10),IF(F96="",CONCATENATE(Formatting!B$1,Formatting!B$1,"ArrayList&lt;Object&gt; argObject=null;",CHAR(10)),IF(F96=1,CONCATENATE(Formatting!B$1,Formatting!B$1,"ArrayList&lt;Object&gt; argObject = new ArrayList&lt;Object&gt;();",CHAR(10),Formatting!B$1,Formatting!B$1,"argObject.add(",H96,");",CHAR(10)),IF(F96=2,CONCATENATE(Formatting!B$1,Formatting!B$1,"ArrayList&lt;Object&gt; argObject = new ArrayList&lt;Object&gt;();",CHAR(10),Formatting!B$1,Formatting!B$1,"argObject.add(",H96,");",CHAR(10),Formatting!B$1,Formatting!B$1,"argObject.add(",J96,");",CHAR(10)),CONCATENATE(Formatting!B$1,Formatting!B$1,"ArrayList&lt;Object&gt; argObject = new ArrayList&lt;Object&gt;();",CHAR(10),Formatting!B$1,Formatting!B$1,"argObject.add(",H96,");",CHAR(10),Formatting!B$1,Formatting!B$1,"argObject.add(",J96,");",CHAR(10),Formatting!B$1,Formatting!B$1,"argObject.add(",L96,");",CHAR(10))))),IF(C96="void",CONCATENATE(Formatting!B$1,Formatting!B$1),CONCATENATE(Formatting!B$1,Formatting!B$1,"return (",W96,") ")),"super.getSimulatorNode().runGenericMethod(",Q96,",argObject);",CHAR(10),Formatting!B$1,"};")</f>
        <v xml:space="preserve">    @Override
    @InternalData (internalID=1090,commandIDs={"0xAB","0x01"},argNames={"values"})
    public void ST200SetQuaternion(int[] values) {
        ArrayList&lt;Object&gt; argObject = new ArrayList&lt;Object&gt;();
        argObject.add(values);
        super.getSimulatorNode().runGenericMethod(1090,argObject);
    };</v>
      </c>
      <c r="AA96" s="7" t="str">
        <f>CONCATENATE(Formatting!B$1,"case ",Q96,": {//Origin [",A96,"] Method [",TRIM(Y96),"]",CHAR(10),IF(F96="","",IF(F96=1,CONCATENATE(Formatting!B$1,Formatting!B$1,G96," ",H96,"=(",R96,") argObject.get(0);",CHAR(10)),IF(F96=2,CONCATENATE(Formatting!B$1,Formatting!B$1,G96," ",H96,"=(",R96,") argObject.get(0);",CHAR(10),Formatting!B$1,Formatting!B$1,I96," ",J96,"=(",S96,") argObject.get(1);",CHAR(10)),CONCATENATE(Formatting!B$1,Formatting!B$1,G96," ",H96,"=(",R96,") argObject.get(0);",CHAR(10),Formatting!B$1,Formatting!B$1,I96," ",J96,"=(",S96,") argObject.get(1);",CHAR(10),Formatting!B$1,Formatting!B$1,K96," ",L96,"=(",T96,") argObject.get(2);",CHAR(10))))),IF(C96="void",CONCATENATE(Formatting!B$1,Formatting!B$1,"break; }"),CONCATENATE(Formatting!B$1,Formatting!B$1,C96," result=",IF(C96="void","null",IF(OR(C96="byte",C96="int",C96="long"),"0",IF(C96="String",CONCATENATE(CHAR(34),"Placeholder",CHAR(34)),IF(C96="byte[]",CONCATENATE("new byte[",D96,"]"),IF(C96="float","0",IF(C96="double","0","ERROR")))))),";",CHAR(10),Formatting!B$1,Formatting!B$1,"globalResult=result;",CHAR(10),Formatting!B$1,Formatting!B$1,"break;}")))</f>
        <v xml:space="preserve">    case 1090: {//Origin [IFineADCS] Method [void ST200SetQuaternion(int[] values);//1090//High level command to interact with FineADCS]
        int[] values=(int[]) argObject.get(0);
        break; }</v>
      </c>
      <c r="AB96" s="7" t="str">
        <f t="shared" si="8"/>
        <v>/**
&lt;pre&gt;
High level command to interact with FineADCS
Input parameters:int[] values
Return parameters:void
Size of returned parameters: 0
Set quaternion q [4] in HIL
mode
4x F32:
&lt;/pre&gt;
*/
void ST200SetQuaternion(int[] values);//1090</v>
      </c>
    </row>
    <row r="97" spans="1:28" ht="165" x14ac:dyDescent="0.25">
      <c r="A97" s="2" t="s">
        <v>5</v>
      </c>
      <c r="B97" s="2" t="s">
        <v>6</v>
      </c>
      <c r="C97" s="2" t="str">
        <f>'Data types'!A$1</f>
        <v>void</v>
      </c>
      <c r="D97" s="2">
        <v>0</v>
      </c>
      <c r="E97" s="2" t="s">
        <v>303</v>
      </c>
      <c r="F97" s="2">
        <v>1</v>
      </c>
      <c r="G97" s="2" t="str">
        <f>'Data types'!A$6</f>
        <v>long</v>
      </c>
      <c r="H97" s="2" t="s">
        <v>165</v>
      </c>
      <c r="J97" s="10"/>
      <c r="K97" s="10"/>
      <c r="L97" s="10"/>
      <c r="M97" s="10" t="s">
        <v>76</v>
      </c>
      <c r="N97" s="16" t="s">
        <v>304</v>
      </c>
      <c r="O97" s="10" t="s">
        <v>301</v>
      </c>
      <c r="P97" s="12" t="s">
        <v>54</v>
      </c>
      <c r="Q97" s="3">
        <f t="shared" si="9"/>
        <v>1091</v>
      </c>
      <c r="R97" s="3" t="str">
        <f>IF(G97="","",VLOOKUP(G97,'Data types'!A$1:B$20,2,FALSE))</f>
        <v>Long</v>
      </c>
      <c r="S97" s="3" t="str">
        <f>IF(I97="","",VLOOKUP(I97,'Data types'!A$1:B$20,2,FALSE))</f>
        <v/>
      </c>
      <c r="T97" s="3" t="str">
        <f>IF(K97="","",VLOOKUP(K97,'Data types'!A$1:B$20,2,FALSE))</f>
        <v/>
      </c>
      <c r="U97" s="3" t="str">
        <f t="shared" si="5"/>
        <v>interval</v>
      </c>
      <c r="V97" s="3" t="str">
        <f t="shared" si="6"/>
        <v>long interval</v>
      </c>
      <c r="W97" s="3">
        <f>IF(C97="","",VLOOKUP(C97,'Data types'!$A$1:$B$20,2,FALSE))</f>
        <v>0</v>
      </c>
      <c r="X97" s="24" t="str">
        <f t="shared" si="7"/>
        <v>/**
&lt;pre&gt;
High level command to interact with FineADCS
Input parameters:long interval
Return parameters:void
Size of returned parameters: 0
Update HIL Interval
UI64 [ms]
&lt;/pre&gt;
*/</v>
      </c>
      <c r="Y97" s="6" t="str">
        <f>CONCATENATE(Formatting!B$1,C97," ",E97,"(",V97,");//",Q97,"//",M97)</f>
        <v xml:space="preserve">    void ST200UpdateInterval(long interval);//1091//High level command to interact with FineADCS</v>
      </c>
      <c r="Z97" s="7" t="str">
        <f>CONCATENATE(Formatting!B$1,"@Override",CHAR(10),Formatting!B$1,"@InternalData (internalID=",Q97,",commandIDs={",CHAR(34),O97,CHAR(34),",",CHAR(34),P97,CHAR(34),"},argNames={",IF(F97="",CONCATENATE(CHAR(34),CHAR(34)),IF(F97=1,CONCATENATE(CHAR(34),H97,CHAR(34)),IF(F97=2,CONCATENATE(CHAR(34),H97,CHAR(34),",",CHAR(34),J97,CHAR(34)),IF(F97=3,CONCATENATE(CHAR(34),H97,CHAR(34),",",CHAR(34),J97,CHAR(34),",",CHAR(34),L97,CHAR(34)),"other")))),"})",CHAR(10),Formatting!B$1,"public ",C97," ",E97,"(",V97,") {",CHAR(10),IF(F97="",CONCATENATE(Formatting!B$1,Formatting!B$1,"ArrayList&lt;Object&gt; argObject=null;",CHAR(10)),IF(F97=1,CONCATENATE(Formatting!B$1,Formatting!B$1,"ArrayList&lt;Object&gt; argObject = new ArrayList&lt;Object&gt;();",CHAR(10),Formatting!B$1,Formatting!B$1,"argObject.add(",H97,");",CHAR(10)),IF(F97=2,CONCATENATE(Formatting!B$1,Formatting!B$1,"ArrayList&lt;Object&gt; argObject = new ArrayList&lt;Object&gt;();",CHAR(10),Formatting!B$1,Formatting!B$1,"argObject.add(",H97,");",CHAR(10),Formatting!B$1,Formatting!B$1,"argObject.add(",J97,");",CHAR(10)),CONCATENATE(Formatting!B$1,Formatting!B$1,"ArrayList&lt;Object&gt; argObject = new ArrayList&lt;Object&gt;();",CHAR(10),Formatting!B$1,Formatting!B$1,"argObject.add(",H97,");",CHAR(10),Formatting!B$1,Formatting!B$1,"argObject.add(",J97,");",CHAR(10),Formatting!B$1,Formatting!B$1,"argObject.add(",L97,");",CHAR(10))))),IF(C97="void",CONCATENATE(Formatting!B$1,Formatting!B$1),CONCATENATE(Formatting!B$1,Formatting!B$1,"return (",W97,") ")),"super.getSimulatorNode().runGenericMethod(",Q97,",argObject);",CHAR(10),Formatting!B$1,"};")</f>
        <v xml:space="preserve">    @Override
    @InternalData (internalID=1091,commandIDs={"0xAB","0x10"},argNames={"interval"})
    public void ST200UpdateInterval(long interval) {
        ArrayList&lt;Object&gt; argObject = new ArrayList&lt;Object&gt;();
        argObject.add(interval);
        super.getSimulatorNode().runGenericMethod(1091,argObject);
    };</v>
      </c>
      <c r="AA97" s="7" t="str">
        <f>CONCATENATE(Formatting!B$1,"case ",Q97,": {//Origin [",A97,"] Method [",TRIM(Y97),"]",CHAR(10),IF(F97="","",IF(F97=1,CONCATENATE(Formatting!B$1,Formatting!B$1,G97," ",H97,"=(",R97,") argObject.get(0);",CHAR(10)),IF(F97=2,CONCATENATE(Formatting!B$1,Formatting!B$1,G97," ",H97,"=(",R97,") argObject.get(0);",CHAR(10),Formatting!B$1,Formatting!B$1,I97," ",J97,"=(",S97,") argObject.get(1);",CHAR(10)),CONCATENATE(Formatting!B$1,Formatting!B$1,G97," ",H97,"=(",R97,") argObject.get(0);",CHAR(10),Formatting!B$1,Formatting!B$1,I97," ",J97,"=(",S97,") argObject.get(1);",CHAR(10),Formatting!B$1,Formatting!B$1,K97," ",L97,"=(",T97,") argObject.get(2);",CHAR(10))))),IF(C97="void",CONCATENATE(Formatting!B$1,Formatting!B$1,"break; }"),CONCATENATE(Formatting!B$1,Formatting!B$1,C97," result=",IF(C97="void","null",IF(OR(C97="byte",C97="int",C97="long"),"0",IF(C97="String",CONCATENATE(CHAR(34),"Placeholder",CHAR(34)),IF(C97="byte[]",CONCATENATE("new byte[",D97,"]"),IF(C97="float","0",IF(C97="double","0","ERROR")))))),";",CHAR(10),Formatting!B$1,Formatting!B$1,"globalResult=result;",CHAR(10),Formatting!B$1,Formatting!B$1,"break;}")))</f>
        <v xml:space="preserve">    case 1091: {//Origin [IFineADCS] Method [void ST200UpdateInterval(long interval);//1091//High level command to interact with FineADCS]
        long interval=(Long) argObject.get(0);
        break; }</v>
      </c>
      <c r="AB97" s="7" t="str">
        <f t="shared" si="8"/>
        <v>/**
&lt;pre&gt;
High level command to interact with FineADCS
Input parameters:long interval
Return parameters:void
Size of returned parameters: 0
Update HIL Interval
UI64 [ms]
&lt;/pre&gt;
*/
void ST200UpdateInterval(long interval);//1091</v>
      </c>
    </row>
    <row r="98" spans="1:28" ht="195" x14ac:dyDescent="0.25">
      <c r="A98" s="2" t="s">
        <v>5</v>
      </c>
      <c r="B98" s="2" t="s">
        <v>6</v>
      </c>
      <c r="C98" s="2" t="str">
        <f>'Data types'!A$1</f>
        <v>void</v>
      </c>
      <c r="D98" s="2">
        <v>0</v>
      </c>
      <c r="E98" s="2" t="s">
        <v>305</v>
      </c>
      <c r="F98" s="2">
        <v>1</v>
      </c>
      <c r="G98" s="2" t="str">
        <f>'Data types'!A$3</f>
        <v>int[]</v>
      </c>
      <c r="H98" s="2" t="s">
        <v>185</v>
      </c>
      <c r="J98" s="10"/>
      <c r="K98" s="10"/>
      <c r="L98" s="10"/>
      <c r="M98" s="10" t="s">
        <v>76</v>
      </c>
      <c r="N98" s="16" t="s">
        <v>307</v>
      </c>
      <c r="O98" s="10" t="s">
        <v>306</v>
      </c>
      <c r="P98" s="12" t="s">
        <v>48</v>
      </c>
      <c r="Q98" s="3">
        <f t="shared" si="9"/>
        <v>1092</v>
      </c>
      <c r="R98" s="3" t="str">
        <f>IF(G98="","",VLOOKUP(G98,'Data types'!A$1:B$20,2,FALSE))</f>
        <v>int[]</v>
      </c>
      <c r="S98" s="3" t="str">
        <f>IF(I98="","",VLOOKUP(I98,'Data types'!A$1:B$20,2,FALSE))</f>
        <v/>
      </c>
      <c r="T98" s="3" t="str">
        <f>IF(K98="","",VLOOKUP(K98,'Data types'!A$1:B$20,2,FALSE))</f>
        <v/>
      </c>
      <c r="U98" s="3" t="str">
        <f t="shared" si="5"/>
        <v>values</v>
      </c>
      <c r="V98" s="3" t="str">
        <f t="shared" si="6"/>
        <v>int[] values</v>
      </c>
      <c r="W98" s="3">
        <f>IF(C98="","",VLOOKUP(C98,'Data types'!$A$1:$B$20,2,FALSE))</f>
        <v>0</v>
      </c>
      <c r="X98" s="24" t="str">
        <f t="shared" si="7"/>
        <v>/**
&lt;pre&gt;
High level command to interact with FineADCS
Input parameters:int[] values
Return parameters:void
Size of returned parameters: 0
Set Value of the selected Sun
Sensor
3x F32: Sun Sensor vector
1x F32: Sun Intensity
&lt;/pre&gt;
*/</v>
      </c>
      <c r="Y98" s="6" t="str">
        <f>CONCATENATE(Formatting!B$1,C98," ",E98,"(",V98,");//",Q98,"//",M98)</f>
        <v xml:space="preserve">    void SunSensor1SetValue(int[] values);//1092//High level command to interact with FineADCS</v>
      </c>
      <c r="Z98" s="7" t="str">
        <f>CONCATENATE(Formatting!B$1,"@Override",CHAR(10),Formatting!B$1,"@InternalData (internalID=",Q98,",commandIDs={",CHAR(34),O98,CHAR(34),",",CHAR(34),P98,CHAR(34),"},argNames={",IF(F98="",CONCATENATE(CHAR(34),CHAR(34)),IF(F98=1,CONCATENATE(CHAR(34),H98,CHAR(34)),IF(F98=2,CONCATENATE(CHAR(34),H98,CHAR(34),",",CHAR(34),J98,CHAR(34)),IF(F98=3,CONCATENATE(CHAR(34),H98,CHAR(34),",",CHAR(34),J98,CHAR(34),",",CHAR(34),L98,CHAR(34)),"other")))),"})",CHAR(10),Formatting!B$1,"public ",C98," ",E98,"(",V98,") {",CHAR(10),IF(F98="",CONCATENATE(Formatting!B$1,Formatting!B$1,"ArrayList&lt;Object&gt; argObject=null;",CHAR(10)),IF(F98=1,CONCATENATE(Formatting!B$1,Formatting!B$1,"ArrayList&lt;Object&gt; argObject = new ArrayList&lt;Object&gt;();",CHAR(10),Formatting!B$1,Formatting!B$1,"argObject.add(",H98,");",CHAR(10)),IF(F98=2,CONCATENATE(Formatting!B$1,Formatting!B$1,"ArrayList&lt;Object&gt; argObject = new ArrayList&lt;Object&gt;();",CHAR(10),Formatting!B$1,Formatting!B$1,"argObject.add(",H98,");",CHAR(10),Formatting!B$1,Formatting!B$1,"argObject.add(",J98,");",CHAR(10)),CONCATENATE(Formatting!B$1,Formatting!B$1,"ArrayList&lt;Object&gt; argObject = new ArrayList&lt;Object&gt;();",CHAR(10),Formatting!B$1,Formatting!B$1,"argObject.add(",H98,");",CHAR(10),Formatting!B$1,Formatting!B$1,"argObject.add(",J98,");",CHAR(10),Formatting!B$1,Formatting!B$1,"argObject.add(",L98,");",CHAR(10))))),IF(C98="void",CONCATENATE(Formatting!B$1,Formatting!B$1),CONCATENATE(Formatting!B$1,Formatting!B$1,"return (",W98,") ")),"super.getSimulatorNode().runGenericMethod(",Q98,",argObject);",CHAR(10),Formatting!B$1,"};")</f>
        <v xml:space="preserve">    @Override
    @InternalData (internalID=1092,commandIDs={"0xB0","0x01"},argNames={"values"})
    public void SunSensor1SetValue(int[] values) {
        ArrayList&lt;Object&gt; argObject = new ArrayList&lt;Object&gt;();
        argObject.add(values);
        super.getSimulatorNode().runGenericMethod(1092,argObject);
    };</v>
      </c>
      <c r="AA98" s="7" t="str">
        <f>CONCATENATE(Formatting!B$1,"case ",Q98,": {//Origin [",A98,"] Method [",TRIM(Y98),"]",CHAR(10),IF(F98="","",IF(F98=1,CONCATENATE(Formatting!B$1,Formatting!B$1,G98," ",H98,"=(",R98,") argObject.get(0);",CHAR(10)),IF(F98=2,CONCATENATE(Formatting!B$1,Formatting!B$1,G98," ",H98,"=(",R98,") argObject.get(0);",CHAR(10),Formatting!B$1,Formatting!B$1,I98," ",J98,"=(",S98,") argObject.get(1);",CHAR(10)),CONCATENATE(Formatting!B$1,Formatting!B$1,G98," ",H98,"=(",R98,") argObject.get(0);",CHAR(10),Formatting!B$1,Formatting!B$1,I98," ",J98,"=(",S98,") argObject.get(1);",CHAR(10),Formatting!B$1,Formatting!B$1,K98," ",L98,"=(",T98,") argObject.get(2);",CHAR(10))))),IF(C98="void",CONCATENATE(Formatting!B$1,Formatting!B$1,"break; }"),CONCATENATE(Formatting!B$1,Formatting!B$1,C98," result=",IF(C98="void","null",IF(OR(C98="byte",C98="int",C98="long"),"0",IF(C98="String",CONCATENATE(CHAR(34),"Placeholder",CHAR(34)),IF(C98="byte[]",CONCATENATE("new byte[",D98,"]"),IF(C98="float","0",IF(C98="double","0","ERROR")))))),";",CHAR(10),Formatting!B$1,Formatting!B$1,"globalResult=result;",CHAR(10),Formatting!B$1,Formatting!B$1,"break;}")))</f>
        <v xml:space="preserve">    case 1092: {//Origin [IFineADCS] Method [void SunSensor1SetValue(int[] values);//1092//High level command to interact with FineADCS]
        int[] values=(int[]) argObject.get(0);
        break; }</v>
      </c>
      <c r="AB98" s="7" t="str">
        <f t="shared" si="8"/>
        <v>/**
&lt;pre&gt;
High level command to interact with FineADCS
Input parameters:int[] values
Return parameters:void
Size of returned parameters: 0
Set Value of the selected Sun
Sensor
3x F32: Sun Sensor vector
1x F32: Sun Intensity
&lt;/pre&gt;
*/
void SunSensor1SetValue(int[] values);//1092</v>
      </c>
    </row>
    <row r="99" spans="1:28" ht="195" x14ac:dyDescent="0.25">
      <c r="A99" s="2" t="s">
        <v>5</v>
      </c>
      <c r="B99" s="2" t="s">
        <v>6</v>
      </c>
      <c r="C99" s="2" t="str">
        <f>'Data types'!A$5</f>
        <v>byte[]</v>
      </c>
      <c r="D99" s="2">
        <v>16</v>
      </c>
      <c r="E99" s="2" t="s">
        <v>308</v>
      </c>
      <c r="J99" s="10"/>
      <c r="K99" s="10"/>
      <c r="L99" s="10"/>
      <c r="M99" s="10" t="s">
        <v>76</v>
      </c>
      <c r="N99" s="16" t="s">
        <v>309</v>
      </c>
      <c r="O99" s="10" t="s">
        <v>306</v>
      </c>
      <c r="P99" s="12" t="s">
        <v>49</v>
      </c>
      <c r="Q99" s="3">
        <f t="shared" si="9"/>
        <v>1093</v>
      </c>
      <c r="R99" s="3" t="str">
        <f>IF(G99="","",VLOOKUP(G99,'Data types'!A$1:B$20,2,FALSE))</f>
        <v/>
      </c>
      <c r="S99" s="3" t="str">
        <f>IF(I99="","",VLOOKUP(I99,'Data types'!A$1:B$20,2,FALSE))</f>
        <v/>
      </c>
      <c r="T99" s="3" t="str">
        <f>IF(K99="","",VLOOKUP(K99,'Data types'!A$1:B$20,2,FALSE))</f>
        <v/>
      </c>
      <c r="U99" s="3" t="str">
        <f t="shared" si="5"/>
        <v/>
      </c>
      <c r="V99" s="3" t="str">
        <f t="shared" si="6"/>
        <v/>
      </c>
      <c r="W99" s="3" t="str">
        <f>IF(C99="","",VLOOKUP(C99,'Data types'!$A$1:$B$20,2,FALSE))</f>
        <v>byte[]</v>
      </c>
      <c r="X99" s="24" t="str">
        <f t="shared" si="7"/>
        <v>/**
&lt;pre&gt;
High level command to interact with FineADCS
Input parameters:
Return parameters:byte[]
Size of returned parameters: 16
Get Value of the selected Sun
Sensor
3x F32: Sun sensor vector
1x F32: Intensity
&lt;/pre&gt;
*/</v>
      </c>
      <c r="Y99" s="6" t="str">
        <f>CONCATENATE(Formatting!B$1,C99," ",E99,"(",V99,");//",Q99,"//",M99)</f>
        <v xml:space="preserve">    byte[] SunSensor1GetValue();//1093//High level command to interact with FineADCS</v>
      </c>
      <c r="Z99" s="7" t="str">
        <f>CONCATENATE(Formatting!B$1,"@Override",CHAR(10),Formatting!B$1,"@InternalData (internalID=",Q99,",commandIDs={",CHAR(34),O99,CHAR(34),",",CHAR(34),P99,CHAR(34),"},argNames={",IF(F99="",CONCATENATE(CHAR(34),CHAR(34)),IF(F99=1,CONCATENATE(CHAR(34),H99,CHAR(34)),IF(F99=2,CONCATENATE(CHAR(34),H99,CHAR(34),",",CHAR(34),J99,CHAR(34)),IF(F99=3,CONCATENATE(CHAR(34),H99,CHAR(34),",",CHAR(34),J99,CHAR(34),",",CHAR(34),L99,CHAR(34)),"other")))),"})",CHAR(10),Formatting!B$1,"public ",C99," ",E99,"(",V99,") {",CHAR(10),IF(F99="",CONCATENATE(Formatting!B$1,Formatting!B$1,"ArrayList&lt;Object&gt; argObject=null;",CHAR(10)),IF(F99=1,CONCATENATE(Formatting!B$1,Formatting!B$1,"ArrayList&lt;Object&gt; argObject = new ArrayList&lt;Object&gt;();",CHAR(10),Formatting!B$1,Formatting!B$1,"argObject.add(",H99,");",CHAR(10)),IF(F99=2,CONCATENATE(Formatting!B$1,Formatting!B$1,"ArrayList&lt;Object&gt; argObject = new ArrayList&lt;Object&gt;();",CHAR(10),Formatting!B$1,Formatting!B$1,"argObject.add(",H99,");",CHAR(10),Formatting!B$1,Formatting!B$1,"argObject.add(",J99,");",CHAR(10)),CONCATENATE(Formatting!B$1,Formatting!B$1,"ArrayList&lt;Object&gt; argObject = new ArrayList&lt;Object&gt;();",CHAR(10),Formatting!B$1,Formatting!B$1,"argObject.add(",H99,");",CHAR(10),Formatting!B$1,Formatting!B$1,"argObject.add(",J99,");",CHAR(10),Formatting!B$1,Formatting!B$1,"argObject.add(",L99,");",CHAR(10))))),IF(C99="void",CONCATENATE(Formatting!B$1,Formatting!B$1),CONCATENATE(Formatting!B$1,Formatting!B$1,"return (",W99,") ")),"super.getSimulatorNode().runGenericMethod(",Q99,",argObject);",CHAR(10),Formatting!B$1,"};")</f>
        <v xml:space="preserve">    @Override
    @InternalData (internalID=1093,commandIDs={"0xB0","0x02"},argNames={""})
    public byte[] SunSensor1GetValue() {
        ArrayList&lt;Object&gt; argObject=null;
        return (byte[]) super.getSimulatorNode().runGenericMethod(1093,argObject);
    };</v>
      </c>
      <c r="AA99" s="7" t="str">
        <f>CONCATENATE(Formatting!B$1,"case ",Q99,": {//Origin [",A99,"] Method [",TRIM(Y99),"]",CHAR(10),IF(F99="","",IF(F99=1,CONCATENATE(Formatting!B$1,Formatting!B$1,G99," ",H99,"=(",R99,") argObject.get(0);",CHAR(10)),IF(F99=2,CONCATENATE(Formatting!B$1,Formatting!B$1,G99," ",H99,"=(",R99,") argObject.get(0);",CHAR(10),Formatting!B$1,Formatting!B$1,I99," ",J99,"=(",S99,") argObject.get(1);",CHAR(10)),CONCATENATE(Formatting!B$1,Formatting!B$1,G99," ",H99,"=(",R99,") argObject.get(0);",CHAR(10),Formatting!B$1,Formatting!B$1,I99," ",J99,"=(",S99,") argObject.get(1);",CHAR(10),Formatting!B$1,Formatting!B$1,K99," ",L99,"=(",T99,") argObject.get(2);",CHAR(10))))),IF(C99="void",CONCATENATE(Formatting!B$1,Formatting!B$1,"break; }"),CONCATENATE(Formatting!B$1,Formatting!B$1,C99," result=",IF(C99="void","null",IF(OR(C99="byte",C99="int",C99="long"),"0",IF(C99="String",CONCATENATE(CHAR(34),"Placeholder",CHAR(34)),IF(C99="byte[]",CONCATENATE("new byte[",D99,"]"),IF(C99="float","0",IF(C99="double","0","ERROR")))))),";",CHAR(10),Formatting!B$1,Formatting!B$1,"globalResult=result;",CHAR(10),Formatting!B$1,Formatting!B$1,"break;}")))</f>
        <v xml:space="preserve">    case 1093: {//Origin [IFineADCS] Method [byte[] SunSensor1GetValue();//1093//High level command to interact with FineADCS]
        byte[] result=new byte[16];
        globalResult=result;
        break;}</v>
      </c>
      <c r="AB99" s="7" t="str">
        <f t="shared" si="8"/>
        <v>/**
&lt;pre&gt;
High level command to interact with FineADCS
Input parameters:
Return parameters:byte[]
Size of returned parameters: 16
Get Value of the selected Sun
Sensor
3x F32: Sun sensor vector
1x F32: Intensity
&lt;/pre&gt;
*/
byte[] SunSensor1GetValue();//1093</v>
      </c>
    </row>
    <row r="100" spans="1:28" ht="195" x14ac:dyDescent="0.25">
      <c r="A100" s="2" t="s">
        <v>5</v>
      </c>
      <c r="B100" s="2" t="s">
        <v>6</v>
      </c>
      <c r="C100" s="2" t="str">
        <f>'Data types'!A$1</f>
        <v>void</v>
      </c>
      <c r="D100" s="2">
        <v>0</v>
      </c>
      <c r="E100" s="2" t="s">
        <v>310</v>
      </c>
      <c r="F100" s="2">
        <v>1</v>
      </c>
      <c r="G100" s="2" t="str">
        <f>'Data types'!A$3</f>
        <v>int[]</v>
      </c>
      <c r="H100" s="2" t="s">
        <v>185</v>
      </c>
      <c r="J100" s="10"/>
      <c r="K100" s="10"/>
      <c r="L100" s="10"/>
      <c r="M100" s="10" t="s">
        <v>76</v>
      </c>
      <c r="N100" s="16" t="s">
        <v>307</v>
      </c>
      <c r="O100" s="10" t="s">
        <v>306</v>
      </c>
      <c r="P100" s="12" t="s">
        <v>312</v>
      </c>
      <c r="Q100" s="3">
        <f t="shared" si="9"/>
        <v>1094</v>
      </c>
      <c r="R100" s="3" t="str">
        <f>IF(G100="","",VLOOKUP(G100,'Data types'!A$1:B$20,2,FALSE))</f>
        <v>int[]</v>
      </c>
      <c r="S100" s="3" t="str">
        <f>IF(I100="","",VLOOKUP(I100,'Data types'!A$1:B$20,2,FALSE))</f>
        <v/>
      </c>
      <c r="T100" s="3" t="str">
        <f>IF(K100="","",VLOOKUP(K100,'Data types'!A$1:B$20,2,FALSE))</f>
        <v/>
      </c>
      <c r="U100" s="3" t="str">
        <f t="shared" si="5"/>
        <v>values</v>
      </c>
      <c r="V100" s="3" t="str">
        <f t="shared" si="6"/>
        <v>int[] values</v>
      </c>
      <c r="W100" s="3">
        <f>IF(C100="","",VLOOKUP(C100,'Data types'!$A$1:$B$20,2,FALSE))</f>
        <v>0</v>
      </c>
      <c r="X100" s="24" t="str">
        <f t="shared" si="7"/>
        <v>/**
&lt;pre&gt;
High level command to interact with FineADCS
Input parameters:int[] values
Return parameters:void
Size of returned parameters: 0
Set Value of the selected Sun
Sensor
3x F32: Sun Sensor vector
1x F32: Sun Intensity
&lt;/pre&gt;
*/</v>
      </c>
      <c r="Y100" s="6" t="str">
        <f>CONCATENATE(Formatting!B$1,C100," ",E100,"(",V100,");//",Q100,"//",M100)</f>
        <v xml:space="preserve">    void SunSensor1SetValueQuaternion(int[] values);//1094//High level command to interact with FineADCS</v>
      </c>
      <c r="Z100" s="7" t="str">
        <f>CONCATENATE(Formatting!B$1,"@Override",CHAR(10),Formatting!B$1,"@InternalData (internalID=",Q100,",commandIDs={",CHAR(34),O100,CHAR(34),",",CHAR(34),P100,CHAR(34),"},argNames={",IF(F100="",CONCATENATE(CHAR(34),CHAR(34)),IF(F100=1,CONCATENATE(CHAR(34),H100,CHAR(34)),IF(F100=2,CONCATENATE(CHAR(34),H100,CHAR(34),",",CHAR(34),J100,CHAR(34)),IF(F100=3,CONCATENATE(CHAR(34),H100,CHAR(34),",",CHAR(34),J100,CHAR(34),",",CHAR(34),L100,CHAR(34)),"other")))),"})",CHAR(10),Formatting!B$1,"public ",C100," ",E100,"(",V100,") {",CHAR(10),IF(F100="",CONCATENATE(Formatting!B$1,Formatting!B$1,"ArrayList&lt;Object&gt; argObject=null;",CHAR(10)),IF(F100=1,CONCATENATE(Formatting!B$1,Formatting!B$1,"ArrayList&lt;Object&gt; argObject = new ArrayList&lt;Object&gt;();",CHAR(10),Formatting!B$1,Formatting!B$1,"argObject.add(",H100,");",CHAR(10)),IF(F100=2,CONCATENATE(Formatting!B$1,Formatting!B$1,"ArrayList&lt;Object&gt; argObject = new ArrayList&lt;Object&gt;();",CHAR(10),Formatting!B$1,Formatting!B$1,"argObject.add(",H100,");",CHAR(10),Formatting!B$1,Formatting!B$1,"argObject.add(",J100,");",CHAR(10)),CONCATENATE(Formatting!B$1,Formatting!B$1,"ArrayList&lt;Object&gt; argObject = new ArrayList&lt;Object&gt;();",CHAR(10),Formatting!B$1,Formatting!B$1,"argObject.add(",H100,");",CHAR(10),Formatting!B$1,Formatting!B$1,"argObject.add(",J100,");",CHAR(10),Formatting!B$1,Formatting!B$1,"argObject.add(",L100,");",CHAR(10))))),IF(C100="void",CONCATENATE(Formatting!B$1,Formatting!B$1),CONCATENATE(Formatting!B$1,Formatting!B$1,"return (",W100,") ")),"super.getSimulatorNode().runGenericMethod(",Q100,",argObject);",CHAR(10),Formatting!B$1,"};")</f>
        <v xml:space="preserve">    @Override
    @InternalData (internalID=1094,commandIDs={"0xB0","0x11"},argNames={"values"})
    public void SunSensor1SetValueQuaternion(int[] values) {
        ArrayList&lt;Object&gt; argObject = new ArrayList&lt;Object&gt;();
        argObject.add(values);
        super.getSimulatorNode().runGenericMethod(1094,argObject);
    };</v>
      </c>
      <c r="AA100" s="7" t="str">
        <f>CONCATENATE(Formatting!B$1,"case ",Q100,": {//Origin [",A100,"] Method [",TRIM(Y100),"]",CHAR(10),IF(F100="","",IF(F100=1,CONCATENATE(Formatting!B$1,Formatting!B$1,G100," ",H100,"=(",R100,") argObject.get(0);",CHAR(10)),IF(F100=2,CONCATENATE(Formatting!B$1,Formatting!B$1,G100," ",H100,"=(",R100,") argObject.get(0);",CHAR(10),Formatting!B$1,Formatting!B$1,I100," ",J100,"=(",S100,") argObject.get(1);",CHAR(10)),CONCATENATE(Formatting!B$1,Formatting!B$1,G100," ",H100,"=(",R100,") argObject.get(0);",CHAR(10),Formatting!B$1,Formatting!B$1,I100," ",J100,"=(",S100,") argObject.get(1);",CHAR(10),Formatting!B$1,Formatting!B$1,K100," ",L100,"=(",T100,") argObject.get(2);",CHAR(10))))),IF(C100="void",CONCATENATE(Formatting!B$1,Formatting!B$1,"break; }"),CONCATENATE(Formatting!B$1,Formatting!B$1,C100," result=",IF(C100="void","null",IF(OR(C100="byte",C100="int",C100="long"),"0",IF(C100="String",CONCATENATE(CHAR(34),"Placeholder",CHAR(34)),IF(C100="byte[]",CONCATENATE("new byte[",D100,"]"),IF(C100="float","0",IF(C100="double","0","ERROR")))))),";",CHAR(10),Formatting!B$1,Formatting!B$1,"globalResult=result;",CHAR(10),Formatting!B$1,Formatting!B$1,"break;}")))</f>
        <v xml:space="preserve">    case 1094: {//Origin [IFineADCS] Method [void SunSensor1SetValueQuaternion(int[] values);//1094//High level command to interact with FineADCS]
        int[] values=(int[]) argObject.get(0);
        break; }</v>
      </c>
      <c r="AB100" s="7" t="str">
        <f t="shared" si="8"/>
        <v>/**
&lt;pre&gt;
High level command to interact with FineADCS
Input parameters:int[] values
Return parameters:void
Size of returned parameters: 0
Set Value of the selected Sun
Sensor
3x F32: Sun Sensor vector
1x F32: Sun Intensity
&lt;/pre&gt;
*/
void SunSensor1SetValueQuaternion(int[] values);//1094</v>
      </c>
    </row>
    <row r="101" spans="1:28" ht="195" x14ac:dyDescent="0.25">
      <c r="A101" s="2" t="s">
        <v>5</v>
      </c>
      <c r="B101" s="2" t="s">
        <v>6</v>
      </c>
      <c r="C101" s="2" t="str">
        <f>'Data types'!A$5</f>
        <v>byte[]</v>
      </c>
      <c r="D101" s="2">
        <v>16</v>
      </c>
      <c r="E101" s="2" t="s">
        <v>311</v>
      </c>
      <c r="J101" s="10"/>
      <c r="K101" s="10"/>
      <c r="L101" s="10"/>
      <c r="M101" s="10" t="s">
        <v>76</v>
      </c>
      <c r="N101" s="16" t="s">
        <v>309</v>
      </c>
      <c r="O101" s="10" t="s">
        <v>306</v>
      </c>
      <c r="P101" s="12" t="s">
        <v>313</v>
      </c>
      <c r="Q101" s="3">
        <f t="shared" si="9"/>
        <v>1095</v>
      </c>
      <c r="R101" s="3" t="str">
        <f>IF(G101="","",VLOOKUP(G101,'Data types'!A$1:B$20,2,FALSE))</f>
        <v/>
      </c>
      <c r="S101" s="3" t="str">
        <f>IF(I101="","",VLOOKUP(I101,'Data types'!A$1:B$20,2,FALSE))</f>
        <v/>
      </c>
      <c r="T101" s="3" t="str">
        <f>IF(K101="","",VLOOKUP(K101,'Data types'!A$1:B$20,2,FALSE))</f>
        <v/>
      </c>
      <c r="U101" s="3" t="str">
        <f t="shared" si="5"/>
        <v/>
      </c>
      <c r="V101" s="3" t="str">
        <f t="shared" si="6"/>
        <v/>
      </c>
      <c r="W101" s="3" t="str">
        <f>IF(C101="","",VLOOKUP(C101,'Data types'!$A$1:$B$20,2,FALSE))</f>
        <v>byte[]</v>
      </c>
      <c r="X101" s="24" t="str">
        <f t="shared" si="7"/>
        <v>/**
&lt;pre&gt;
High level command to interact with FineADCS
Input parameters:
Return parameters:byte[]
Size of returned parameters: 16
Get Value of the selected Sun
Sensor
3x F32: Sun sensor vector
1x F32: Intensity
&lt;/pre&gt;
*/</v>
      </c>
      <c r="Y101" s="6" t="str">
        <f>CONCATENATE(Formatting!B$1,C101," ",E101,"(",V101,");//",Q101,"//",M101)</f>
        <v xml:space="preserve">    byte[] SunSensor1GetValueQuaternion();//1095//High level command to interact with FineADCS</v>
      </c>
      <c r="Z101" s="7" t="str">
        <f>CONCATENATE(Formatting!B$1,"@Override",CHAR(10),Formatting!B$1,"@InternalData (internalID=",Q101,",commandIDs={",CHAR(34),O101,CHAR(34),",",CHAR(34),P101,CHAR(34),"},argNames={",IF(F101="",CONCATENATE(CHAR(34),CHAR(34)),IF(F101=1,CONCATENATE(CHAR(34),H101,CHAR(34)),IF(F101=2,CONCATENATE(CHAR(34),H101,CHAR(34),",",CHAR(34),J101,CHAR(34)),IF(F101=3,CONCATENATE(CHAR(34),H101,CHAR(34),",",CHAR(34),J101,CHAR(34),",",CHAR(34),L101,CHAR(34)),"other")))),"})",CHAR(10),Formatting!B$1,"public ",C101," ",E101,"(",V101,") {",CHAR(10),IF(F101="",CONCATENATE(Formatting!B$1,Formatting!B$1,"ArrayList&lt;Object&gt; argObject=null;",CHAR(10)),IF(F101=1,CONCATENATE(Formatting!B$1,Formatting!B$1,"ArrayList&lt;Object&gt; argObject = new ArrayList&lt;Object&gt;();",CHAR(10),Formatting!B$1,Formatting!B$1,"argObject.add(",H101,");",CHAR(10)),IF(F101=2,CONCATENATE(Formatting!B$1,Formatting!B$1,"ArrayList&lt;Object&gt; argObject = new ArrayList&lt;Object&gt;();",CHAR(10),Formatting!B$1,Formatting!B$1,"argObject.add(",H101,");",CHAR(10),Formatting!B$1,Formatting!B$1,"argObject.add(",J101,");",CHAR(10)),CONCATENATE(Formatting!B$1,Formatting!B$1,"ArrayList&lt;Object&gt; argObject = new ArrayList&lt;Object&gt;();",CHAR(10),Formatting!B$1,Formatting!B$1,"argObject.add(",H101,");",CHAR(10),Formatting!B$1,Formatting!B$1,"argObject.add(",J101,");",CHAR(10),Formatting!B$1,Formatting!B$1,"argObject.add(",L101,");",CHAR(10))))),IF(C101="void",CONCATENATE(Formatting!B$1,Formatting!B$1),CONCATENATE(Formatting!B$1,Formatting!B$1,"return (",W101,") ")),"super.getSimulatorNode().runGenericMethod(",Q101,",argObject);",CHAR(10),Formatting!B$1,"};")</f>
        <v xml:space="preserve">    @Override
    @InternalData (internalID=1095,commandIDs={"0xB0","0x12"},argNames={""})
    public byte[] SunSensor1GetValueQuaternion() {
        ArrayList&lt;Object&gt; argObject=null;
        return (byte[]) super.getSimulatorNode().runGenericMethod(1095,argObject);
    };</v>
      </c>
      <c r="AA101" s="7" t="str">
        <f>CONCATENATE(Formatting!B$1,"case ",Q101,": {//Origin [",A101,"] Method [",TRIM(Y101),"]",CHAR(10),IF(F101="","",IF(F101=1,CONCATENATE(Formatting!B$1,Formatting!B$1,G101," ",H101,"=(",R101,") argObject.get(0);",CHAR(10)),IF(F101=2,CONCATENATE(Formatting!B$1,Formatting!B$1,G101," ",H101,"=(",R101,") argObject.get(0);",CHAR(10),Formatting!B$1,Formatting!B$1,I101," ",J101,"=(",S101,") argObject.get(1);",CHAR(10)),CONCATENATE(Formatting!B$1,Formatting!B$1,G101," ",H101,"=(",R101,") argObject.get(0);",CHAR(10),Formatting!B$1,Formatting!B$1,I101," ",J101,"=(",S101,") argObject.get(1);",CHAR(10),Formatting!B$1,Formatting!B$1,K101," ",L101,"=(",T101,") argObject.get(2);",CHAR(10))))),IF(C101="void",CONCATENATE(Formatting!B$1,Formatting!B$1,"break; }"),CONCATENATE(Formatting!B$1,Formatting!B$1,C101," result=",IF(C101="void","null",IF(OR(C101="byte",C101="int",C101="long"),"0",IF(C101="String",CONCATENATE(CHAR(34),"Placeholder",CHAR(34)),IF(C101="byte[]",CONCATENATE("new byte[",D101,"]"),IF(C101="float","0",IF(C101="double","0","ERROR")))))),";",CHAR(10),Formatting!B$1,Formatting!B$1,"globalResult=result;",CHAR(10),Formatting!B$1,Formatting!B$1,"break;}")))</f>
        <v xml:space="preserve">    case 1095: {//Origin [IFineADCS] Method [byte[] SunSensor1GetValueQuaternion();//1095//High level command to interact with FineADCS]
        byte[] result=new byte[16];
        globalResult=result;
        break;}</v>
      </c>
      <c r="AB101" s="7" t="str">
        <f t="shared" si="8"/>
        <v>/**
&lt;pre&gt;
High level command to interact with FineADCS
Input parameters:
Return parameters:byte[]
Size of returned parameters: 16
Get Value of the selected Sun
Sensor
3x F32: Sun sensor vector
1x F32: Intensity
&lt;/pre&gt;
*/
byte[] SunSensor1GetValueQuaternion();//1095</v>
      </c>
    </row>
    <row r="102" spans="1:28" ht="195" x14ac:dyDescent="0.25">
      <c r="A102" s="2" t="s">
        <v>5</v>
      </c>
      <c r="B102" s="2" t="s">
        <v>6</v>
      </c>
      <c r="C102" s="2" t="str">
        <f>'Data types'!A$1</f>
        <v>void</v>
      </c>
      <c r="D102" s="2">
        <v>0</v>
      </c>
      <c r="E102" s="2" t="s">
        <v>314</v>
      </c>
      <c r="F102" s="2">
        <v>1</v>
      </c>
      <c r="G102" s="2" t="str">
        <f>'Data types'!A$9</f>
        <v>float[]</v>
      </c>
      <c r="H102" s="2" t="s">
        <v>185</v>
      </c>
      <c r="J102" s="10"/>
      <c r="K102" s="10"/>
      <c r="L102" s="10"/>
      <c r="M102" s="10" t="s">
        <v>76</v>
      </c>
      <c r="N102" s="16" t="s">
        <v>317</v>
      </c>
      <c r="O102" s="10" t="s">
        <v>315</v>
      </c>
      <c r="P102" s="12" t="s">
        <v>48</v>
      </c>
      <c r="Q102" s="3">
        <f t="shared" si="9"/>
        <v>1096</v>
      </c>
      <c r="R102" s="3" t="str">
        <f>IF(G102="","",VLOOKUP(G102,'Data types'!A$1:B$20,2,FALSE))</f>
        <v>float[]</v>
      </c>
      <c r="S102" s="3" t="str">
        <f>IF(I102="","",VLOOKUP(I102,'Data types'!A$1:B$20,2,FALSE))</f>
        <v/>
      </c>
      <c r="T102" s="3" t="str">
        <f>IF(K102="","",VLOOKUP(K102,'Data types'!A$1:B$20,2,FALSE))</f>
        <v/>
      </c>
      <c r="U102" s="3" t="str">
        <f t="shared" si="5"/>
        <v>values</v>
      </c>
      <c r="V102" s="3" t="str">
        <f t="shared" si="6"/>
        <v>float[] values</v>
      </c>
      <c r="W102" s="3">
        <f>IF(C102="","",VLOOKUP(C102,'Data types'!$A$1:$B$20,2,FALSE))</f>
        <v>0</v>
      </c>
      <c r="X102" s="24" t="str">
        <f t="shared" si="7"/>
        <v>/**
&lt;pre&gt;
High level command to interact with FineADCS
Input parameters:float[] values
Return parameters:void
Size of returned parameters: 0
Set gyro rate on 3 axis [in
HIL mode]
3x F32: rates on 3 axis in
[rad/s]
&lt;/pre&gt;
*/</v>
      </c>
      <c r="Y102" s="6" t="str">
        <f>CONCATENATE(Formatting!B$1,C102," ",E102,"(",V102,");//",Q102,"//",M102)</f>
        <v xml:space="preserve">    void Gyro1SetRate(float[] values);//1096//High level command to interact with FineADCS</v>
      </c>
      <c r="Z102" s="7" t="str">
        <f>CONCATENATE(Formatting!B$1,"@Override",CHAR(10),Formatting!B$1,"@InternalData (internalID=",Q102,",commandIDs={",CHAR(34),O102,CHAR(34),",",CHAR(34),P102,CHAR(34),"},argNames={",IF(F102="",CONCATENATE(CHAR(34),CHAR(34)),IF(F102=1,CONCATENATE(CHAR(34),H102,CHAR(34)),IF(F102=2,CONCATENATE(CHAR(34),H102,CHAR(34),",",CHAR(34),J102,CHAR(34)),IF(F102=3,CONCATENATE(CHAR(34),H102,CHAR(34),",",CHAR(34),J102,CHAR(34),",",CHAR(34),L102,CHAR(34)),"other")))),"})",CHAR(10),Formatting!B$1,"public ",C102," ",E102,"(",V102,") {",CHAR(10),IF(F102="",CONCATENATE(Formatting!B$1,Formatting!B$1,"ArrayList&lt;Object&gt; argObject=null;",CHAR(10)),IF(F102=1,CONCATENATE(Formatting!B$1,Formatting!B$1,"ArrayList&lt;Object&gt; argObject = new ArrayList&lt;Object&gt;();",CHAR(10),Formatting!B$1,Formatting!B$1,"argObject.add(",H102,");",CHAR(10)),IF(F102=2,CONCATENATE(Formatting!B$1,Formatting!B$1,"ArrayList&lt;Object&gt; argObject = new ArrayList&lt;Object&gt;();",CHAR(10),Formatting!B$1,Formatting!B$1,"argObject.add(",H102,");",CHAR(10),Formatting!B$1,Formatting!B$1,"argObject.add(",J102,");",CHAR(10)),CONCATENATE(Formatting!B$1,Formatting!B$1,"ArrayList&lt;Object&gt; argObject = new ArrayList&lt;Object&gt;();",CHAR(10),Formatting!B$1,Formatting!B$1,"argObject.add(",H102,");",CHAR(10),Formatting!B$1,Formatting!B$1,"argObject.add(",J102,");",CHAR(10),Formatting!B$1,Formatting!B$1,"argObject.add(",L102,");",CHAR(10))))),IF(C102="void",CONCATENATE(Formatting!B$1,Formatting!B$1),CONCATENATE(Formatting!B$1,Formatting!B$1,"return (",W102,") ")),"super.getSimulatorNode().runGenericMethod(",Q102,",argObject);",CHAR(10),Formatting!B$1,"};")</f>
        <v xml:space="preserve">    @Override
    @InternalData (internalID=1096,commandIDs={"0xC0","0x01"},argNames={"values"})
    public void Gyro1SetRate(float[] values) {
        ArrayList&lt;Object&gt; argObject = new ArrayList&lt;Object&gt;();
        argObject.add(values);
        super.getSimulatorNode().runGenericMethod(1096,argObject);
    };</v>
      </c>
      <c r="AA102" s="7" t="str">
        <f>CONCATENATE(Formatting!B$1,"case ",Q102,": {//Origin [",A102,"] Method [",TRIM(Y102),"]",CHAR(10),IF(F102="","",IF(F102=1,CONCATENATE(Formatting!B$1,Formatting!B$1,G102," ",H102,"=(",R102,") argObject.get(0);",CHAR(10)),IF(F102=2,CONCATENATE(Formatting!B$1,Formatting!B$1,G102," ",H102,"=(",R102,") argObject.get(0);",CHAR(10),Formatting!B$1,Formatting!B$1,I102," ",J102,"=(",S102,") argObject.get(1);",CHAR(10)),CONCATENATE(Formatting!B$1,Formatting!B$1,G102," ",H102,"=(",R102,") argObject.get(0);",CHAR(10),Formatting!B$1,Formatting!B$1,I102," ",J102,"=(",S102,") argObject.get(1);",CHAR(10),Formatting!B$1,Formatting!B$1,K102," ",L102,"=(",T102,") argObject.get(2);",CHAR(10))))),IF(C102="void",CONCATENATE(Formatting!B$1,Formatting!B$1,"break; }"),CONCATENATE(Formatting!B$1,Formatting!B$1,C102," result=",IF(C102="void","null",IF(OR(C102="byte",C102="int",C102="long"),"0",IF(C102="String",CONCATENATE(CHAR(34),"Placeholder",CHAR(34)),IF(C102="byte[]",CONCATENATE("new byte[",D102,"]"),IF(C102="float","0",IF(C102="double","0","ERROR")))))),";",CHAR(10),Formatting!B$1,Formatting!B$1,"globalResult=result;",CHAR(10),Formatting!B$1,Formatting!B$1,"break;}")))</f>
        <v xml:space="preserve">    case 1096: {//Origin [IFineADCS] Method [void Gyro1SetRate(float[] values);//1096//High level command to interact with FineADCS]
        float[] values=(float[]) argObject.get(0);
        break; }</v>
      </c>
      <c r="AB102" s="7" t="str">
        <f t="shared" si="8"/>
        <v>/**
&lt;pre&gt;
High level command to interact with FineADCS
Input parameters:float[] values
Return parameters:void
Size of returned parameters: 0
Set gyro rate on 3 axis [in
HIL mode]
3x F32: rates on 3 axis in
[rad/s]
&lt;/pre&gt;
*/
void Gyro1SetRate(float[] values);//1096</v>
      </c>
    </row>
    <row r="103" spans="1:28" ht="180" x14ac:dyDescent="0.25">
      <c r="A103" s="2" t="s">
        <v>5</v>
      </c>
      <c r="B103" s="2" t="s">
        <v>6</v>
      </c>
      <c r="C103" s="2" t="str">
        <f>'Data types'!A$5</f>
        <v>byte[]</v>
      </c>
      <c r="D103" s="2">
        <v>20</v>
      </c>
      <c r="E103" s="2" t="s">
        <v>316</v>
      </c>
      <c r="J103" s="10"/>
      <c r="K103" s="10"/>
      <c r="L103" s="10"/>
      <c r="M103" s="10" t="s">
        <v>76</v>
      </c>
      <c r="N103" s="16" t="s">
        <v>318</v>
      </c>
      <c r="O103" s="10" t="s">
        <v>315</v>
      </c>
      <c r="P103" s="12" t="s">
        <v>49</v>
      </c>
      <c r="Q103" s="3">
        <f t="shared" si="9"/>
        <v>1097</v>
      </c>
      <c r="R103" s="3" t="str">
        <f>IF(G103="","",VLOOKUP(G103,'Data types'!A$1:B$20,2,FALSE))</f>
        <v/>
      </c>
      <c r="S103" s="3" t="str">
        <f>IF(I103="","",VLOOKUP(I103,'Data types'!A$1:B$20,2,FALSE))</f>
        <v/>
      </c>
      <c r="T103" s="3" t="str">
        <f>IF(K103="","",VLOOKUP(K103,'Data types'!A$1:B$20,2,FALSE))</f>
        <v/>
      </c>
      <c r="U103" s="3" t="str">
        <f t="shared" si="5"/>
        <v/>
      </c>
      <c r="V103" s="3" t="str">
        <f t="shared" si="6"/>
        <v/>
      </c>
      <c r="W103" s="3" t="str">
        <f>IF(C103="","",VLOOKUP(C103,'Data types'!$A$1:$B$20,2,FALSE))</f>
        <v>byte[]</v>
      </c>
      <c r="X103" s="24" t="str">
        <f t="shared" si="7"/>
        <v>/**
&lt;pre&gt;
High level command to interact with FineADCS
Input parameters:
Return parameters:byte[]
Size of returned parameters: 20
Get gyro rate on 3 axis
3x F32 : rate on 3 axis in [rad/s]
1xUI64: timestamp of gyro reading
&lt;/pre&gt;
*/</v>
      </c>
      <c r="Y103" s="6" t="str">
        <f>CONCATENATE(Formatting!B$1,C103," ",E103,"(",V103,");//",Q103,"//",M103)</f>
        <v xml:space="preserve">    byte[] Gyro1GetRate();//1097//High level command to interact with FineADCS</v>
      </c>
      <c r="Z103" s="7" t="str">
        <f>CONCATENATE(Formatting!B$1,"@Override",CHAR(10),Formatting!B$1,"@InternalData (internalID=",Q103,",commandIDs={",CHAR(34),O103,CHAR(34),",",CHAR(34),P103,CHAR(34),"},argNames={",IF(F103="",CONCATENATE(CHAR(34),CHAR(34)),IF(F103=1,CONCATENATE(CHAR(34),H103,CHAR(34)),IF(F103=2,CONCATENATE(CHAR(34),H103,CHAR(34),",",CHAR(34),J103,CHAR(34)),IF(F103=3,CONCATENATE(CHAR(34),H103,CHAR(34),",",CHAR(34),J103,CHAR(34),",",CHAR(34),L103,CHAR(34)),"other")))),"})",CHAR(10),Formatting!B$1,"public ",C103," ",E103,"(",V103,") {",CHAR(10),IF(F103="",CONCATENATE(Formatting!B$1,Formatting!B$1,"ArrayList&lt;Object&gt; argObject=null;",CHAR(10)),IF(F103=1,CONCATENATE(Formatting!B$1,Formatting!B$1,"ArrayList&lt;Object&gt; argObject = new ArrayList&lt;Object&gt;();",CHAR(10),Formatting!B$1,Formatting!B$1,"argObject.add(",H103,");",CHAR(10)),IF(F103=2,CONCATENATE(Formatting!B$1,Formatting!B$1,"ArrayList&lt;Object&gt; argObject = new ArrayList&lt;Object&gt;();",CHAR(10),Formatting!B$1,Formatting!B$1,"argObject.add(",H103,");",CHAR(10),Formatting!B$1,Formatting!B$1,"argObject.add(",J103,");",CHAR(10)),CONCATENATE(Formatting!B$1,Formatting!B$1,"ArrayList&lt;Object&gt; argObject = new ArrayList&lt;Object&gt;();",CHAR(10),Formatting!B$1,Formatting!B$1,"argObject.add(",H103,");",CHAR(10),Formatting!B$1,Formatting!B$1,"argObject.add(",J103,");",CHAR(10),Formatting!B$1,Formatting!B$1,"argObject.add(",L103,");",CHAR(10))))),IF(C103="void",CONCATENATE(Formatting!B$1,Formatting!B$1),CONCATENATE(Formatting!B$1,Formatting!B$1,"return (",W103,") ")),"super.getSimulatorNode().runGenericMethod(",Q103,",argObject);",CHAR(10),Formatting!B$1,"};")</f>
        <v xml:space="preserve">    @Override
    @InternalData (internalID=1097,commandIDs={"0xC0","0x02"},argNames={""})
    public byte[] Gyro1GetRate() {
        ArrayList&lt;Object&gt; argObject=null;
        return (byte[]) super.getSimulatorNode().runGenericMethod(1097,argObject);
    };</v>
      </c>
      <c r="AA103" s="7" t="str">
        <f>CONCATENATE(Formatting!B$1,"case ",Q103,": {//Origin [",A103,"] Method [",TRIM(Y103),"]",CHAR(10),IF(F103="","",IF(F103=1,CONCATENATE(Formatting!B$1,Formatting!B$1,G103," ",H103,"=(",R103,") argObject.get(0);",CHAR(10)),IF(F103=2,CONCATENATE(Formatting!B$1,Formatting!B$1,G103," ",H103,"=(",R103,") argObject.get(0);",CHAR(10),Formatting!B$1,Formatting!B$1,I103," ",J103,"=(",S103,") argObject.get(1);",CHAR(10)),CONCATENATE(Formatting!B$1,Formatting!B$1,G103," ",H103,"=(",R103,") argObject.get(0);",CHAR(10),Formatting!B$1,Formatting!B$1,I103," ",J103,"=(",S103,") argObject.get(1);",CHAR(10),Formatting!B$1,Formatting!B$1,K103," ",L103,"=(",T103,") argObject.get(2);",CHAR(10))))),IF(C103="void",CONCATENATE(Formatting!B$1,Formatting!B$1,"break; }"),CONCATENATE(Formatting!B$1,Formatting!B$1,C103," result=",IF(C103="void","null",IF(OR(C103="byte",C103="int",C103="long"),"0",IF(C103="String",CONCATENATE(CHAR(34),"Placeholder",CHAR(34)),IF(C103="byte[]",CONCATENATE("new byte[",D103,"]"),IF(C103="float","0",IF(C103="double","0","ERROR")))))),";",CHAR(10),Formatting!B$1,Formatting!B$1,"globalResult=result;",CHAR(10),Formatting!B$1,Formatting!B$1,"break;}")))</f>
        <v xml:space="preserve">    case 1097: {//Origin [IFineADCS] Method [byte[] Gyro1GetRate();//1097//High level command to interact with FineADCS]
        byte[] result=new byte[20];
        globalResult=result;
        break;}</v>
      </c>
      <c r="AB103" s="7" t="str">
        <f t="shared" si="8"/>
        <v>/**
&lt;pre&gt;
High level command to interact with FineADCS
Input parameters:
Return parameters:byte[]
Size of returned parameters: 20
Get gyro rate on 3 axis
3x F32 : rate on 3 axis in [rad/s]
1xUI64: timestamp of gyro reading
&lt;/pre&gt;
*/
byte[] Gyro1GetRate();//1097</v>
      </c>
    </row>
    <row r="104" spans="1:28" ht="165" x14ac:dyDescent="0.25">
      <c r="A104" s="2" t="s">
        <v>5</v>
      </c>
      <c r="B104" s="2" t="s">
        <v>6</v>
      </c>
      <c r="C104" s="2" t="str">
        <f>'Data types'!A$1</f>
        <v>void</v>
      </c>
      <c r="D104" s="2">
        <v>0</v>
      </c>
      <c r="E104" s="2" t="s">
        <v>319</v>
      </c>
      <c r="F104" s="2">
        <v>1</v>
      </c>
      <c r="G104" s="2" t="str">
        <f>'Data types'!A$2</f>
        <v>int</v>
      </c>
      <c r="H104" s="2" t="s">
        <v>320</v>
      </c>
      <c r="J104" s="10"/>
      <c r="K104" s="10"/>
      <c r="L104" s="10"/>
      <c r="M104" s="10" t="s">
        <v>76</v>
      </c>
      <c r="N104" s="16" t="s">
        <v>321</v>
      </c>
      <c r="O104" s="10" t="s">
        <v>315</v>
      </c>
      <c r="P104" s="12" t="s">
        <v>54</v>
      </c>
      <c r="Q104" s="3">
        <f t="shared" si="9"/>
        <v>1098</v>
      </c>
      <c r="R104" s="3" t="str">
        <f>IF(G104="","",VLOOKUP(G104,'Data types'!A$1:B$20,2,FALSE))</f>
        <v>Integer</v>
      </c>
      <c r="S104" s="3" t="str">
        <f>IF(I104="","",VLOOKUP(I104,'Data types'!A$1:B$20,2,FALSE))</f>
        <v/>
      </c>
      <c r="T104" s="3" t="str">
        <f>IF(K104="","",VLOOKUP(K104,'Data types'!A$1:B$20,2,FALSE))</f>
        <v/>
      </c>
      <c r="U104" s="3" t="str">
        <f t="shared" si="5"/>
        <v>updateRate</v>
      </c>
      <c r="V104" s="3" t="str">
        <f t="shared" si="6"/>
        <v>int updateRate</v>
      </c>
      <c r="W104" s="3">
        <f>IF(C104="","",VLOOKUP(C104,'Data types'!$A$1:$B$20,2,FALSE))</f>
        <v>0</v>
      </c>
      <c r="X104" s="24" t="str">
        <f t="shared" si="7"/>
        <v>/**
&lt;pre&gt;
High level command to interact with FineADCS
Input parameters:int updateRate
Return parameters:void
Size of returned parameters: 0
Set update interval of gyro
UI32: interval in [msec]
&lt;/pre&gt;
*/</v>
      </c>
      <c r="Y104" s="6" t="str">
        <f>CONCATENATE(Formatting!B$1,C104," ",E104,"(",V104,");//",Q104,"//",M104)</f>
        <v xml:space="preserve">    void Gyro1SetUpdateInterval(int updateRate);//1098//High level command to interact with FineADCS</v>
      </c>
      <c r="Z104" s="7" t="str">
        <f>CONCATENATE(Formatting!B$1,"@Override",CHAR(10),Formatting!B$1,"@InternalData (internalID=",Q104,",commandIDs={",CHAR(34),O104,CHAR(34),",",CHAR(34),P104,CHAR(34),"},argNames={",IF(F104="",CONCATENATE(CHAR(34),CHAR(34)),IF(F104=1,CONCATENATE(CHAR(34),H104,CHAR(34)),IF(F104=2,CONCATENATE(CHAR(34),H104,CHAR(34),",",CHAR(34),J104,CHAR(34)),IF(F104=3,CONCATENATE(CHAR(34),H104,CHAR(34),",",CHAR(34),J104,CHAR(34),",",CHAR(34),L104,CHAR(34)),"other")))),"})",CHAR(10),Formatting!B$1,"public ",C104," ",E104,"(",V104,") {",CHAR(10),IF(F104="",CONCATENATE(Formatting!B$1,Formatting!B$1,"ArrayList&lt;Object&gt; argObject=null;",CHAR(10)),IF(F104=1,CONCATENATE(Formatting!B$1,Formatting!B$1,"ArrayList&lt;Object&gt; argObject = new ArrayList&lt;Object&gt;();",CHAR(10),Formatting!B$1,Formatting!B$1,"argObject.add(",H104,");",CHAR(10)),IF(F104=2,CONCATENATE(Formatting!B$1,Formatting!B$1,"ArrayList&lt;Object&gt; argObject = new ArrayList&lt;Object&gt;();",CHAR(10),Formatting!B$1,Formatting!B$1,"argObject.add(",H104,");",CHAR(10),Formatting!B$1,Formatting!B$1,"argObject.add(",J104,");",CHAR(10)),CONCATENATE(Formatting!B$1,Formatting!B$1,"ArrayList&lt;Object&gt; argObject = new ArrayList&lt;Object&gt;();",CHAR(10),Formatting!B$1,Formatting!B$1,"argObject.add(",H104,");",CHAR(10),Formatting!B$1,Formatting!B$1,"argObject.add(",J104,");",CHAR(10),Formatting!B$1,Formatting!B$1,"argObject.add(",L104,");",CHAR(10))))),IF(C104="void",CONCATENATE(Formatting!B$1,Formatting!B$1),CONCATENATE(Formatting!B$1,Formatting!B$1,"return (",W104,") ")),"super.getSimulatorNode().runGenericMethod(",Q104,",argObject);",CHAR(10),Formatting!B$1,"};")</f>
        <v xml:space="preserve">    @Override
    @InternalData (internalID=1098,commandIDs={"0xC0","0x10"},argNames={"updateRate"})
    public void Gyro1SetUpdateInterval(int updateRate) {
        ArrayList&lt;Object&gt; argObject = new ArrayList&lt;Object&gt;();
        argObject.add(updateRate);
        super.getSimulatorNode().runGenericMethod(1098,argObject);
    };</v>
      </c>
      <c r="AA104" s="7" t="str">
        <f>CONCATENATE(Formatting!B$1,"case ",Q104,": {//Origin [",A104,"] Method [",TRIM(Y104),"]",CHAR(10),IF(F104="","",IF(F104=1,CONCATENATE(Formatting!B$1,Formatting!B$1,G104," ",H104,"=(",R104,") argObject.get(0);",CHAR(10)),IF(F104=2,CONCATENATE(Formatting!B$1,Formatting!B$1,G104," ",H104,"=(",R104,") argObject.get(0);",CHAR(10),Formatting!B$1,Formatting!B$1,I104," ",J104,"=(",S104,") argObject.get(1);",CHAR(10)),CONCATENATE(Formatting!B$1,Formatting!B$1,G104," ",H104,"=(",R104,") argObject.get(0);",CHAR(10),Formatting!B$1,Formatting!B$1,I104," ",J104,"=(",S104,") argObject.get(1);",CHAR(10),Formatting!B$1,Formatting!B$1,K104," ",L104,"=(",T104,") argObject.get(2);",CHAR(10))))),IF(C104="void",CONCATENATE(Formatting!B$1,Formatting!B$1,"break; }"),CONCATENATE(Formatting!B$1,Formatting!B$1,C104," result=",IF(C104="void","null",IF(OR(C104="byte",C104="int",C104="long"),"0",IF(C104="String",CONCATENATE(CHAR(34),"Placeholder",CHAR(34)),IF(C104="byte[]",CONCATENATE("new byte[",D104,"]"),IF(C104="float","0",IF(C104="double","0","ERROR")))))),";",CHAR(10),Formatting!B$1,Formatting!B$1,"globalResult=result;",CHAR(10),Formatting!B$1,Formatting!B$1,"break;}")))</f>
        <v xml:space="preserve">    case 1098: {//Origin [IFineADCS] Method [void Gyro1SetUpdateInterval(int updateRate);//1098//High level command to interact with FineADCS]
        int updateRate=(Integer) argObject.get(0);
        break; }</v>
      </c>
      <c r="AB104" s="7" t="str">
        <f t="shared" si="8"/>
        <v>/**
&lt;pre&gt;
High level command to interact with FineADCS
Input parameters:int updateRate
Return parameters:void
Size of returned parameters: 0
Set update interval of gyro
UI32: interval in [msec]
&lt;/pre&gt;
*/
void Gyro1SetUpdateInterval(int updateRate);//1098</v>
      </c>
    </row>
    <row r="105" spans="1:28" ht="210" x14ac:dyDescent="0.25">
      <c r="A105" s="2" t="s">
        <v>5</v>
      </c>
      <c r="B105" s="2" t="s">
        <v>6</v>
      </c>
      <c r="C105" s="2" t="str">
        <f>'Data types'!A$1</f>
        <v>void</v>
      </c>
      <c r="D105" s="2">
        <v>0</v>
      </c>
      <c r="E105" s="2" t="s">
        <v>322</v>
      </c>
      <c r="J105" s="10"/>
      <c r="K105" s="10"/>
      <c r="L105" s="10"/>
      <c r="M105" s="10" t="s">
        <v>76</v>
      </c>
      <c r="N105" s="16" t="s">
        <v>323</v>
      </c>
      <c r="O105" s="10" t="s">
        <v>315</v>
      </c>
      <c r="P105" s="12" t="s">
        <v>55</v>
      </c>
      <c r="Q105" s="3">
        <f t="shared" si="9"/>
        <v>1099</v>
      </c>
      <c r="R105" s="3" t="str">
        <f>IF(G105="","",VLOOKUP(G105,'Data types'!A$1:B$20,2,FALSE))</f>
        <v/>
      </c>
      <c r="S105" s="3" t="str">
        <f>IF(I105="","",VLOOKUP(I105,'Data types'!A$1:B$20,2,FALSE))</f>
        <v/>
      </c>
      <c r="T105" s="3" t="str">
        <f>IF(K105="","",VLOOKUP(K105,'Data types'!A$1:B$20,2,FALSE))</f>
        <v/>
      </c>
      <c r="U105" s="3" t="str">
        <f t="shared" si="5"/>
        <v/>
      </c>
      <c r="V105" s="3" t="str">
        <f t="shared" si="6"/>
        <v/>
      </c>
      <c r="W105" s="3">
        <f>IF(C105="","",VLOOKUP(C105,'Data types'!$A$1:$B$20,2,FALSE))</f>
        <v>0</v>
      </c>
      <c r="X105" s="24" t="str">
        <f t="shared" si="7"/>
        <v>/**
&lt;pre&gt;
High level command to interact with FineADCS
Input parameters:
Return parameters:void
Size of returned parameters: 0
Enable/ Disable Bias
Removement
I8:
0 - Off
1 - On
&lt;/pre&gt;
*/</v>
      </c>
      <c r="Y105" s="6" t="str">
        <f>CONCATENATE(Formatting!B$1,C105," ",E105,"(",V105,");//",Q105,"//",M105)</f>
        <v xml:space="preserve">    void Gyro1RemoveBias();//1099//High level command to interact with FineADCS</v>
      </c>
      <c r="Z105" s="7" t="str">
        <f>CONCATENATE(Formatting!B$1,"@Override",CHAR(10),Formatting!B$1,"@InternalData (internalID=",Q105,",commandIDs={",CHAR(34),O105,CHAR(34),",",CHAR(34),P105,CHAR(34),"},argNames={",IF(F105="",CONCATENATE(CHAR(34),CHAR(34)),IF(F105=1,CONCATENATE(CHAR(34),H105,CHAR(34)),IF(F105=2,CONCATENATE(CHAR(34),H105,CHAR(34),",",CHAR(34),J105,CHAR(34)),IF(F105=3,CONCATENATE(CHAR(34),H105,CHAR(34),",",CHAR(34),J105,CHAR(34),",",CHAR(34),L105,CHAR(34)),"other")))),"})",CHAR(10),Formatting!B$1,"public ",C105," ",E105,"(",V105,") {",CHAR(10),IF(F105="",CONCATENATE(Formatting!B$1,Formatting!B$1,"ArrayList&lt;Object&gt; argObject=null;",CHAR(10)),IF(F105=1,CONCATENATE(Formatting!B$1,Formatting!B$1,"ArrayList&lt;Object&gt; argObject = new ArrayList&lt;Object&gt;();",CHAR(10),Formatting!B$1,Formatting!B$1,"argObject.add(",H105,");",CHAR(10)),IF(F105=2,CONCATENATE(Formatting!B$1,Formatting!B$1,"ArrayList&lt;Object&gt; argObject = new ArrayList&lt;Object&gt;();",CHAR(10),Formatting!B$1,Formatting!B$1,"argObject.add(",H105,");",CHAR(10),Formatting!B$1,Formatting!B$1,"argObject.add(",J105,");",CHAR(10)),CONCATENATE(Formatting!B$1,Formatting!B$1,"ArrayList&lt;Object&gt; argObject = new ArrayList&lt;Object&gt;();",CHAR(10),Formatting!B$1,Formatting!B$1,"argObject.add(",H105,");",CHAR(10),Formatting!B$1,Formatting!B$1,"argObject.add(",J105,");",CHAR(10),Formatting!B$1,Formatting!B$1,"argObject.add(",L105,");",CHAR(10))))),IF(C105="void",CONCATENATE(Formatting!B$1,Formatting!B$1),CONCATENATE(Formatting!B$1,Formatting!B$1,"return (",W105,") ")),"super.getSimulatorNode().runGenericMethod(",Q105,",argObject);",CHAR(10),Formatting!B$1,"};")</f>
        <v xml:space="preserve">    @Override
    @InternalData (internalID=1099,commandIDs={"0xC0","0x20"},argNames={""})
    public void Gyro1RemoveBias() {
        ArrayList&lt;Object&gt; argObject=null;
        super.getSimulatorNode().runGenericMethod(1099,argObject);
    };</v>
      </c>
      <c r="AA105" s="7" t="str">
        <f>CONCATENATE(Formatting!B$1,"case ",Q105,": {//Origin [",A105,"] Method [",TRIM(Y105),"]",CHAR(10),IF(F105="","",IF(F105=1,CONCATENATE(Formatting!B$1,Formatting!B$1,G105," ",H105,"=(",R105,") argObject.get(0);",CHAR(10)),IF(F105=2,CONCATENATE(Formatting!B$1,Formatting!B$1,G105," ",H105,"=(",R105,") argObject.get(0);",CHAR(10),Formatting!B$1,Formatting!B$1,I105," ",J105,"=(",S105,") argObject.get(1);",CHAR(10)),CONCATENATE(Formatting!B$1,Formatting!B$1,G105," ",H105,"=(",R105,") argObject.get(0);",CHAR(10),Formatting!B$1,Formatting!B$1,I105," ",J105,"=(",S105,") argObject.get(1);",CHAR(10),Formatting!B$1,Formatting!B$1,K105," ",L105,"=(",T105,") argObject.get(2);",CHAR(10))))),IF(C105="void",CONCATENATE(Formatting!B$1,Formatting!B$1,"break; }"),CONCATENATE(Formatting!B$1,Formatting!B$1,C105," result=",IF(C105="void","null",IF(OR(C105="byte",C105="int",C105="long"),"0",IF(C105="String",CONCATENATE(CHAR(34),"Placeholder",CHAR(34)),IF(C105="byte[]",CONCATENATE("new byte[",D105,"]"),IF(C105="float","0",IF(C105="double","0","ERROR")))))),";",CHAR(10),Formatting!B$1,Formatting!B$1,"globalResult=result;",CHAR(10),Formatting!B$1,Formatting!B$1,"break;}")))</f>
        <v xml:space="preserve">    case 1099: {//Origin [IFineADCS] Method [void Gyro1RemoveBias();//1099//High level command to interact with FineADCS]
        break; }</v>
      </c>
      <c r="AB105" s="7" t="str">
        <f t="shared" si="8"/>
        <v>/**
&lt;pre&gt;
High level command to interact with FineADCS
Input parameters:
Return parameters:void
Size of returned parameters: 0
Enable/ Disable Bias
Removement
I8:
0 - Off
1 - On
&lt;/pre&gt;
*/
void Gyro1RemoveBias();//1099</v>
      </c>
    </row>
    <row r="106" spans="1:28" ht="165" x14ac:dyDescent="0.25">
      <c r="A106" s="2" t="s">
        <v>5</v>
      </c>
      <c r="B106" s="2" t="s">
        <v>6</v>
      </c>
      <c r="C106" s="2" t="str">
        <f>'Data types'!A$5</f>
        <v>byte[]</v>
      </c>
      <c r="D106" s="2">
        <v>4</v>
      </c>
      <c r="E106" s="2" t="s">
        <v>324</v>
      </c>
      <c r="J106" s="10"/>
      <c r="K106" s="10"/>
      <c r="L106" s="10"/>
      <c r="M106" s="10" t="s">
        <v>76</v>
      </c>
      <c r="N106" s="16" t="s">
        <v>325</v>
      </c>
      <c r="O106" s="10" t="s">
        <v>315</v>
      </c>
      <c r="P106" s="12" t="s">
        <v>56</v>
      </c>
      <c r="Q106" s="3">
        <f t="shared" si="9"/>
        <v>1100</v>
      </c>
      <c r="R106" s="3" t="str">
        <f>IF(G106="","",VLOOKUP(G106,'Data types'!A$1:B$20,2,FALSE))</f>
        <v/>
      </c>
      <c r="S106" s="3" t="str">
        <f>IF(I106="","",VLOOKUP(I106,'Data types'!A$1:B$20,2,FALSE))</f>
        <v/>
      </c>
      <c r="T106" s="3" t="str">
        <f>IF(K106="","",VLOOKUP(K106,'Data types'!A$1:B$20,2,FALSE))</f>
        <v/>
      </c>
      <c r="U106" s="3" t="str">
        <f t="shared" si="5"/>
        <v/>
      </c>
      <c r="V106" s="3" t="str">
        <f t="shared" si="6"/>
        <v/>
      </c>
      <c r="W106" s="3" t="str">
        <f>IF(C106="","",VLOOKUP(C106,'Data types'!$A$1:$B$20,2,FALSE))</f>
        <v>byte[]</v>
      </c>
      <c r="X106" s="24" t="str">
        <f t="shared" si="7"/>
        <v>/**
&lt;pre&gt;
High level command to interact with FineADCS
Input parameters:
Return parameters:byte[]
Size of returned parameters: 4
Enable Bias calculation on iADCS (averaging)
I32: number of values to average
&lt;/pre&gt;
*/</v>
      </c>
      <c r="Y106" s="6" t="str">
        <f>CONCATENATE(Formatting!B$1,C106," ",E106,"(",V106,");//",Q106,"//",M106)</f>
        <v xml:space="preserve">    byte[] Gyro1GetBias();//1100//High level command to interact with FineADCS</v>
      </c>
      <c r="Z106" s="7" t="str">
        <f>CONCATENATE(Formatting!B$1,"@Override",CHAR(10),Formatting!B$1,"@InternalData (internalID=",Q106,",commandIDs={",CHAR(34),O106,CHAR(34),",",CHAR(34),P106,CHAR(34),"},argNames={",IF(F106="",CONCATENATE(CHAR(34),CHAR(34)),IF(F106=1,CONCATENATE(CHAR(34),H106,CHAR(34)),IF(F106=2,CONCATENATE(CHAR(34),H106,CHAR(34),",",CHAR(34),J106,CHAR(34)),IF(F106=3,CONCATENATE(CHAR(34),H106,CHAR(34),",",CHAR(34),J106,CHAR(34),",",CHAR(34),L106,CHAR(34)),"other")))),"})",CHAR(10),Formatting!B$1,"public ",C106," ",E106,"(",V106,") {",CHAR(10),IF(F106="",CONCATENATE(Formatting!B$1,Formatting!B$1,"ArrayList&lt;Object&gt; argObject=null;",CHAR(10)),IF(F106=1,CONCATENATE(Formatting!B$1,Formatting!B$1,"ArrayList&lt;Object&gt; argObject = new ArrayList&lt;Object&gt;();",CHAR(10),Formatting!B$1,Formatting!B$1,"argObject.add(",H106,");",CHAR(10)),IF(F106=2,CONCATENATE(Formatting!B$1,Formatting!B$1,"ArrayList&lt;Object&gt; argObject = new ArrayList&lt;Object&gt;();",CHAR(10),Formatting!B$1,Formatting!B$1,"argObject.add(",H106,");",CHAR(10),Formatting!B$1,Formatting!B$1,"argObject.add(",J106,");",CHAR(10)),CONCATENATE(Formatting!B$1,Formatting!B$1,"ArrayList&lt;Object&gt; argObject = new ArrayList&lt;Object&gt;();",CHAR(10),Formatting!B$1,Formatting!B$1,"argObject.add(",H106,");",CHAR(10),Formatting!B$1,Formatting!B$1,"argObject.add(",J106,");",CHAR(10),Formatting!B$1,Formatting!B$1,"argObject.add(",L106,");",CHAR(10))))),IF(C106="void",CONCATENATE(Formatting!B$1,Formatting!B$1),CONCATENATE(Formatting!B$1,Formatting!B$1,"return (",W106,") ")),"super.getSimulatorNode().runGenericMethod(",Q106,",argObject);",CHAR(10),Formatting!B$1,"};")</f>
        <v xml:space="preserve">    @Override
    @InternalData (internalID=1100,commandIDs={"0xC0","0x21"},argNames={""})
    public byte[] Gyro1GetBias() {
        ArrayList&lt;Object&gt; argObject=null;
        return (byte[]) super.getSimulatorNode().runGenericMethod(1100,argObject);
    };</v>
      </c>
      <c r="AA106" s="7" t="str">
        <f>CONCATENATE(Formatting!B$1,"case ",Q106,": {//Origin [",A106,"] Method [",TRIM(Y106),"]",CHAR(10),IF(F106="","",IF(F106=1,CONCATENATE(Formatting!B$1,Formatting!B$1,G106," ",H106,"=(",R106,") argObject.get(0);",CHAR(10)),IF(F106=2,CONCATENATE(Formatting!B$1,Formatting!B$1,G106," ",H106,"=(",R106,") argObject.get(0);",CHAR(10),Formatting!B$1,Formatting!B$1,I106," ",J106,"=(",S106,") argObject.get(1);",CHAR(10)),CONCATENATE(Formatting!B$1,Formatting!B$1,G106," ",H106,"=(",R106,") argObject.get(0);",CHAR(10),Formatting!B$1,Formatting!B$1,I106," ",J106,"=(",S106,") argObject.get(1);",CHAR(10),Formatting!B$1,Formatting!B$1,K106," ",L106,"=(",T106,") argObject.get(2);",CHAR(10))))),IF(C106="void",CONCATENATE(Formatting!B$1,Formatting!B$1,"break; }"),CONCATENATE(Formatting!B$1,Formatting!B$1,C106," result=",IF(C106="void","null",IF(OR(C106="byte",C106="int",C106="long"),"0",IF(C106="String",CONCATENATE(CHAR(34),"Placeholder",CHAR(34)),IF(C106="byte[]",CONCATENATE("new byte[",D106,"]"),IF(C106="float","0",IF(C106="double","0","ERROR")))))),";",CHAR(10),Formatting!B$1,Formatting!B$1,"globalResult=result;",CHAR(10),Formatting!B$1,Formatting!B$1,"break;}")))</f>
        <v xml:space="preserve">    case 1100: {//Origin [IFineADCS] Method [byte[] Gyro1GetBias();//1100//High level command to interact with FineADCS]
        byte[] result=new byte[4];
        globalResult=result;
        break;}</v>
      </c>
      <c r="AB106" s="7" t="str">
        <f t="shared" si="8"/>
        <v>/**
&lt;pre&gt;
High level command to interact with FineADCS
Input parameters:
Return parameters:byte[]
Size of returned parameters: 4
Enable Bias calculation on iADCS (averaging)
I32: number of values to average
&lt;/pre&gt;
*/
byte[] Gyro1GetBias();//1100</v>
      </c>
    </row>
    <row r="107" spans="1:28" ht="255" x14ac:dyDescent="0.25">
      <c r="A107" s="2" t="s">
        <v>5</v>
      </c>
      <c r="B107" s="2" t="s">
        <v>6</v>
      </c>
      <c r="C107" s="2" t="str">
        <f>'Data types'!A$1</f>
        <v>void</v>
      </c>
      <c r="D107" s="2">
        <v>0</v>
      </c>
      <c r="E107" s="2" t="s">
        <v>326</v>
      </c>
      <c r="F107" s="2">
        <v>2</v>
      </c>
      <c r="G107" s="2" t="str">
        <f>'Data types'!A$4</f>
        <v>byte</v>
      </c>
      <c r="H107" s="2" t="s">
        <v>320</v>
      </c>
      <c r="I107" s="2" t="str">
        <f>'Data types'!A$2</f>
        <v>int</v>
      </c>
      <c r="J107" s="2" t="s">
        <v>328</v>
      </c>
      <c r="K107" s="10"/>
      <c r="L107" s="10"/>
      <c r="M107" s="10" t="s">
        <v>76</v>
      </c>
      <c r="N107" s="16" t="s">
        <v>327</v>
      </c>
      <c r="O107" s="10" t="s">
        <v>315</v>
      </c>
      <c r="P107" s="12" t="s">
        <v>329</v>
      </c>
      <c r="Q107" s="3">
        <f t="shared" si="9"/>
        <v>1101</v>
      </c>
      <c r="R107" s="3" t="str">
        <f>IF(G107="","",VLOOKUP(G107,'Data types'!A$1:B$20,2,FALSE))</f>
        <v>Byte</v>
      </c>
      <c r="S107" s="3" t="str">
        <f>IF(I107="","",VLOOKUP(I107,'Data types'!A$1:B$20,2,FALSE))</f>
        <v>Integer</v>
      </c>
      <c r="T107" s="3" t="str">
        <f>IF(K107="","",VLOOKUP(K107,'Data types'!A$1:B$20,2,FALSE))</f>
        <v/>
      </c>
      <c r="U107" s="3" t="str">
        <f t="shared" si="5"/>
        <v>updateRate,allowedDeviation</v>
      </c>
      <c r="V107" s="3" t="str">
        <f t="shared" si="6"/>
        <v>byte updateRate,int allowedDeviation</v>
      </c>
      <c r="W107" s="3">
        <f>IF(C107="","",VLOOKUP(C107,'Data types'!$A$1:$B$20,2,FALSE))</f>
        <v>0</v>
      </c>
      <c r="X107" s="24" t="str">
        <f t="shared" si="7"/>
        <v>/**
&lt;pre&gt;
High level command to interact with FineADCS
Input parameters:byte updateRate,int allowedDeviation
Return parameters:void
Size of returned parameters: 0
Enable/ Disable Gyro Filter 1
(averaging filter)
UI8:
0 - Filter Off
1 - Filter On
F32: allowed deviation in [rad/s] between 2 gyro values to avoid value-jump
&lt;/pre&gt;
*/</v>
      </c>
      <c r="Y107" s="6" t="str">
        <f>CONCATENATE(Formatting!B$1,C107," ",E107,"(",V107,");//",Q107,"//",M107)</f>
        <v xml:space="preserve">    void Gyro1SetFilter1(byte updateRate,int allowedDeviation);//1101//High level command to interact with FineADCS</v>
      </c>
      <c r="Z107" s="7" t="str">
        <f>CONCATENATE(Formatting!B$1,"@Override",CHAR(10),Formatting!B$1,"@InternalData (internalID=",Q107,",commandIDs={",CHAR(34),O107,CHAR(34),",",CHAR(34),P107,CHAR(34),"},argNames={",IF(F107="",CONCATENATE(CHAR(34),CHAR(34)),IF(F107=1,CONCATENATE(CHAR(34),H107,CHAR(34)),IF(F107=2,CONCATENATE(CHAR(34),H107,CHAR(34),",",CHAR(34),J107,CHAR(34)),IF(F107=3,CONCATENATE(CHAR(34),H107,CHAR(34),",",CHAR(34),J107,CHAR(34),",",CHAR(34),L107,CHAR(34)),"other")))),"})",CHAR(10),Formatting!B$1,"public ",C107," ",E107,"(",V107,") {",CHAR(10),IF(F107="",CONCATENATE(Formatting!B$1,Formatting!B$1,"ArrayList&lt;Object&gt; argObject=null;",CHAR(10)),IF(F107=1,CONCATENATE(Formatting!B$1,Formatting!B$1,"ArrayList&lt;Object&gt; argObject = new ArrayList&lt;Object&gt;();",CHAR(10),Formatting!B$1,Formatting!B$1,"argObject.add(",H107,");",CHAR(10)),IF(F107=2,CONCATENATE(Formatting!B$1,Formatting!B$1,"ArrayList&lt;Object&gt; argObject = new ArrayList&lt;Object&gt;();",CHAR(10),Formatting!B$1,Formatting!B$1,"argObject.add(",H107,");",CHAR(10),Formatting!B$1,Formatting!B$1,"argObject.add(",J107,");",CHAR(10)),CONCATENATE(Formatting!B$1,Formatting!B$1,"ArrayList&lt;Object&gt; argObject = new ArrayList&lt;Object&gt;();",CHAR(10),Formatting!B$1,Formatting!B$1,"argObject.add(",H107,");",CHAR(10),Formatting!B$1,Formatting!B$1,"argObject.add(",J107,");",CHAR(10),Formatting!B$1,Formatting!B$1,"argObject.add(",L107,");",CHAR(10))))),IF(C107="void",CONCATENATE(Formatting!B$1,Formatting!B$1),CONCATENATE(Formatting!B$1,Formatting!B$1,"return (",W107,") ")),"super.getSimulatorNode().runGenericMethod(",Q107,",argObject);",CHAR(10),Formatting!B$1,"};")</f>
        <v xml:space="preserve">    @Override
    @InternalData (internalID=1101,commandIDs={"0xC0","0x22"},argNames={"updateRate","allowedDeviation"})
    public void Gyro1SetFilter1(byte updateRate,int allowedDeviation) {
        ArrayList&lt;Object&gt; argObject = new ArrayList&lt;Object&gt;();
        argObject.add(updateRate);
        argObject.add(allowedDeviation);
        super.getSimulatorNode().runGenericMethod(1101,argObject);
    };</v>
      </c>
      <c r="AA107" s="7" t="str">
        <f>CONCATENATE(Formatting!B$1,"case ",Q107,": {//Origin [",A107,"] Method [",TRIM(Y107),"]",CHAR(10),IF(F107="","",IF(F107=1,CONCATENATE(Formatting!B$1,Formatting!B$1,G107," ",H107,"=(",R107,") argObject.get(0);",CHAR(10)),IF(F107=2,CONCATENATE(Formatting!B$1,Formatting!B$1,G107," ",H107,"=(",R107,") argObject.get(0);",CHAR(10),Formatting!B$1,Formatting!B$1,I107," ",J107,"=(",S107,") argObject.get(1);",CHAR(10)),CONCATENATE(Formatting!B$1,Formatting!B$1,G107," ",H107,"=(",R107,") argObject.get(0);",CHAR(10),Formatting!B$1,Formatting!B$1,I107," ",J107,"=(",S107,") argObject.get(1);",CHAR(10),Formatting!B$1,Formatting!B$1,K107," ",L107,"=(",T107,") argObject.get(2);",CHAR(10))))),IF(C107="void",CONCATENATE(Formatting!B$1,Formatting!B$1,"break; }"),CONCATENATE(Formatting!B$1,Formatting!B$1,C107," result=",IF(C107="void","null",IF(OR(C107="byte",C107="int",C107="long"),"0",IF(C107="String",CONCATENATE(CHAR(34),"Placeholder",CHAR(34)),IF(C107="byte[]",CONCATENATE("new byte[",D107,"]"),IF(C107="float","0",IF(C107="double","0","ERROR")))))),";",CHAR(10),Formatting!B$1,Formatting!B$1,"globalResult=result;",CHAR(10),Formatting!B$1,Formatting!B$1,"break;}")))</f>
        <v xml:space="preserve">    case 1101: {//Origin [IFineADCS] Method [void Gyro1SetFilter1(byte updateRate,int allowedDeviation);//1101//High level command to interact with FineADCS]
        byte updateRate=(Byte) argObject.get(0);
        int allowedDeviation=(Integer) argObject.get(1);
        break; }</v>
      </c>
      <c r="AB107" s="7" t="str">
        <f t="shared" si="8"/>
        <v>/**
&lt;pre&gt;
High level command to interact with FineADCS
Input parameters:byte updateRate,int allowedDeviation
Return parameters:void
Size of returned parameters: 0
Enable/ Disable Gyro Filter 1
(averaging filter)
UI8:
0 - Filter Off
1 - Filter On
F32: allowed deviation in [rad/s] between 2 gyro values to avoid value-jump
&lt;/pre&gt;
*/
void Gyro1SetFilter1(byte updateRate,int allowedDeviation);//1101</v>
      </c>
    </row>
    <row r="108" spans="1:28" ht="180" x14ac:dyDescent="0.25">
      <c r="A108" s="2" t="s">
        <v>5</v>
      </c>
      <c r="B108" s="2" t="s">
        <v>6</v>
      </c>
      <c r="C108" s="2" t="str">
        <f>'Data types'!A$1</f>
        <v>void</v>
      </c>
      <c r="D108" s="2">
        <v>0</v>
      </c>
      <c r="E108" s="2" t="s">
        <v>331</v>
      </c>
      <c r="F108" s="2">
        <v>1</v>
      </c>
      <c r="G108" s="2" t="str">
        <f>'Data types'!A$3</f>
        <v>int[]</v>
      </c>
      <c r="H108" s="2" t="s">
        <v>330</v>
      </c>
      <c r="K108" s="10"/>
      <c r="L108" s="10"/>
      <c r="M108" s="10" t="s">
        <v>76</v>
      </c>
      <c r="N108" s="16" t="s">
        <v>193</v>
      </c>
      <c r="O108" s="10" t="s">
        <v>315</v>
      </c>
      <c r="P108" s="12" t="s">
        <v>332</v>
      </c>
      <c r="Q108" s="3">
        <f t="shared" si="9"/>
        <v>1102</v>
      </c>
      <c r="R108" s="3" t="str">
        <f>IF(G108="","",VLOOKUP(G108,'Data types'!A$1:B$20,2,FALSE))</f>
        <v>int[]</v>
      </c>
      <c r="S108" s="3" t="str">
        <f>IF(I108="","",VLOOKUP(I108,'Data types'!A$1:B$20,2,FALSE))</f>
        <v/>
      </c>
      <c r="T108" s="3" t="str">
        <f>IF(K108="","",VLOOKUP(K108,'Data types'!A$1:B$20,2,FALSE))</f>
        <v/>
      </c>
      <c r="U108" s="3" t="str">
        <f t="shared" si="5"/>
        <v>calibrationValues</v>
      </c>
      <c r="V108" s="3" t="str">
        <f t="shared" si="6"/>
        <v>int[] calibrationValues</v>
      </c>
      <c r="W108" s="3">
        <f>IF(C108="","",VLOOKUP(C108,'Data types'!$A$1:$B$20,2,FALSE))</f>
        <v>0</v>
      </c>
      <c r="X108" s="24" t="str">
        <f t="shared" si="7"/>
        <v>/**
&lt;pre&gt;
High level command to interact with FineADCS
Input parameters:int[] calibrationValues
Return parameters:void
Size of returned parameters: 0
Set Calibration Parameters
9x F32 - Calibration matrix
3x F32 - Calibration Offset
&lt;/pre&gt;
*/</v>
      </c>
      <c r="Y108" s="6" t="str">
        <f>CONCATENATE(Formatting!B$1,C108," ",E108,"(",V108,");//",Q108,"//",M108)</f>
        <v xml:space="preserve">    void Gyro1SetCalibrationParameters(int[] calibrationValues);//1102//High level command to interact with FineADCS</v>
      </c>
      <c r="Z108" s="7" t="str">
        <f>CONCATENATE(Formatting!B$1,"@Override",CHAR(10),Formatting!B$1,"@InternalData (internalID=",Q108,",commandIDs={",CHAR(34),O108,CHAR(34),",",CHAR(34),P108,CHAR(34),"},argNames={",IF(F108="",CONCATENATE(CHAR(34),CHAR(34)),IF(F108=1,CONCATENATE(CHAR(34),H108,CHAR(34)),IF(F108=2,CONCATENATE(CHAR(34),H108,CHAR(34),",",CHAR(34),J108,CHAR(34)),IF(F108=3,CONCATENATE(CHAR(34),H108,CHAR(34),",",CHAR(34),J108,CHAR(34),",",CHAR(34),L108,CHAR(34)),"other")))),"})",CHAR(10),Formatting!B$1,"public ",C108," ",E108,"(",V108,") {",CHAR(10),IF(F108="",CONCATENATE(Formatting!B$1,Formatting!B$1,"ArrayList&lt;Object&gt; argObject=null;",CHAR(10)),IF(F108=1,CONCATENATE(Formatting!B$1,Formatting!B$1,"ArrayList&lt;Object&gt; argObject = new ArrayList&lt;Object&gt;();",CHAR(10),Formatting!B$1,Formatting!B$1,"argObject.add(",H108,");",CHAR(10)),IF(F108=2,CONCATENATE(Formatting!B$1,Formatting!B$1,"ArrayList&lt;Object&gt; argObject = new ArrayList&lt;Object&gt;();",CHAR(10),Formatting!B$1,Formatting!B$1,"argObject.add(",H108,");",CHAR(10),Formatting!B$1,Formatting!B$1,"argObject.add(",J108,");",CHAR(10)),CONCATENATE(Formatting!B$1,Formatting!B$1,"ArrayList&lt;Object&gt; argObject = new ArrayList&lt;Object&gt;();",CHAR(10),Formatting!B$1,Formatting!B$1,"argObject.add(",H108,");",CHAR(10),Formatting!B$1,Formatting!B$1,"argObject.add(",J108,");",CHAR(10),Formatting!B$1,Formatting!B$1,"argObject.add(",L108,");",CHAR(10))))),IF(C108="void",CONCATENATE(Formatting!B$1,Formatting!B$1),CONCATENATE(Formatting!B$1,Formatting!B$1,"return (",W108,") ")),"super.getSimulatorNode().runGenericMethod(",Q108,",argObject);",CHAR(10),Formatting!B$1,"};")</f>
        <v xml:space="preserve">    @Override
    @InternalData (internalID=1102,commandIDs={"0xC0","0x23"},argNames={"calibrationValues"})
    public void Gyro1SetCalibrationParameters(int[] calibrationValues) {
        ArrayList&lt;Object&gt; argObject = new ArrayList&lt;Object&gt;();
        argObject.add(calibrationValues);
        super.getSimulatorNode().runGenericMethod(1102,argObject);
    };</v>
      </c>
      <c r="AA108" s="7" t="str">
        <f>CONCATENATE(Formatting!B$1,"case ",Q108,": {//Origin [",A108,"] Method [",TRIM(Y108),"]",CHAR(10),IF(F108="","",IF(F108=1,CONCATENATE(Formatting!B$1,Formatting!B$1,G108," ",H108,"=(",R108,") argObject.get(0);",CHAR(10)),IF(F108=2,CONCATENATE(Formatting!B$1,Formatting!B$1,G108," ",H108,"=(",R108,") argObject.get(0);",CHAR(10),Formatting!B$1,Formatting!B$1,I108," ",J108,"=(",S108,") argObject.get(1);",CHAR(10)),CONCATENATE(Formatting!B$1,Formatting!B$1,G108," ",H108,"=(",R108,") argObject.get(0);",CHAR(10),Formatting!B$1,Formatting!B$1,I108," ",J108,"=(",S108,") argObject.get(1);",CHAR(10),Formatting!B$1,Formatting!B$1,K108," ",L108,"=(",T108,") argObject.get(2);",CHAR(10))))),IF(C108="void",CONCATENATE(Formatting!B$1,Formatting!B$1,"break; }"),CONCATENATE(Formatting!B$1,Formatting!B$1,C108," result=",IF(C108="void","null",IF(OR(C108="byte",C108="int",C108="long"),"0",IF(C108="String",CONCATENATE(CHAR(34),"Placeholder",CHAR(34)),IF(C108="byte[]",CONCATENATE("new byte[",D108,"]"),IF(C108="float","0",IF(C108="double","0","ERROR")))))),";",CHAR(10),Formatting!B$1,Formatting!B$1,"globalResult=result;",CHAR(10),Formatting!B$1,Formatting!B$1,"break;}")))</f>
        <v xml:space="preserve">    case 1102: {//Origin [IFineADCS] Method [void Gyro1SetCalibrationParameters(int[] calibrationValues);//1102//High level command to interact with FineADCS]
        int[] calibrationValues=(int[]) argObject.get(0);
        break; }</v>
      </c>
      <c r="AB108" s="7" t="str">
        <f t="shared" si="8"/>
        <v>/**
&lt;pre&gt;
High level command to interact with FineADCS
Input parameters:int[] calibrationValues
Return parameters:void
Size of returned parameters: 0
Set Calibration Parameters
9x F32 - Calibration matrix
3x F32 - Calibration Offset
&lt;/pre&gt;
*/
void Gyro1SetCalibrationParameters(int[] calibrationValues);//1102</v>
      </c>
    </row>
    <row r="109" spans="1:28" ht="180" x14ac:dyDescent="0.25">
      <c r="A109" s="2" t="s">
        <v>5</v>
      </c>
      <c r="B109" s="2" t="s">
        <v>6</v>
      </c>
      <c r="C109" s="2" t="str">
        <f>'Data types'!A$5</f>
        <v>byte[]</v>
      </c>
      <c r="D109" s="2">
        <v>48</v>
      </c>
      <c r="E109" s="2" t="s">
        <v>333</v>
      </c>
      <c r="J109" s="10"/>
      <c r="K109" s="10"/>
      <c r="L109" s="10"/>
      <c r="M109" s="10" t="s">
        <v>76</v>
      </c>
      <c r="N109" s="16" t="s">
        <v>195</v>
      </c>
      <c r="O109" s="10" t="s">
        <v>315</v>
      </c>
      <c r="P109" s="12" t="s">
        <v>334</v>
      </c>
      <c r="Q109" s="3">
        <f t="shared" si="9"/>
        <v>1103</v>
      </c>
      <c r="R109" s="3" t="str">
        <f>IF(G109="","",VLOOKUP(G109,'Data types'!A$1:B$20,2,FALSE))</f>
        <v/>
      </c>
      <c r="S109" s="3" t="str">
        <f>IF(I109="","",VLOOKUP(I109,'Data types'!A$1:B$20,2,FALSE))</f>
        <v/>
      </c>
      <c r="T109" s="3" t="str">
        <f>IF(K109="","",VLOOKUP(K109,'Data types'!A$1:B$20,2,FALSE))</f>
        <v/>
      </c>
      <c r="U109" s="3" t="str">
        <f t="shared" si="5"/>
        <v/>
      </c>
      <c r="V109" s="3" t="str">
        <f t="shared" si="6"/>
        <v/>
      </c>
      <c r="W109" s="3" t="str">
        <f>IF(C109="","",VLOOKUP(C109,'Data types'!$A$1:$B$20,2,FALSE))</f>
        <v>byte[]</v>
      </c>
      <c r="X109" s="24" t="str">
        <f t="shared" si="7"/>
        <v>/**
&lt;pre&gt;
High level command to interact with FineADCS
Input parameters:
Return parameters:byte[]
Size of returned parameters: 48
Get Calibration Parameters
9x F32 - Calibration matrix
3x F32 - Calibration Offset
&lt;/pre&gt;
*/</v>
      </c>
      <c r="Y109" s="6" t="str">
        <f>CONCATENATE(Formatting!B$1,C109," ",E109,"(",V109,");//",Q109,"//",M109)</f>
        <v xml:space="preserve">    byte[] Gyro1GetCalibrationParameters();//1103//High level command to interact with FineADCS</v>
      </c>
      <c r="Z109" s="7" t="str">
        <f>CONCATENATE(Formatting!B$1,"@Override",CHAR(10),Formatting!B$1,"@InternalData (internalID=",Q109,",commandIDs={",CHAR(34),O109,CHAR(34),",",CHAR(34),P109,CHAR(34),"},argNames={",IF(F109="",CONCATENATE(CHAR(34),CHAR(34)),IF(F109=1,CONCATENATE(CHAR(34),H109,CHAR(34)),IF(F109=2,CONCATENATE(CHAR(34),H109,CHAR(34),",",CHAR(34),J109,CHAR(34)),IF(F109=3,CONCATENATE(CHAR(34),H109,CHAR(34),",",CHAR(34),J109,CHAR(34),",",CHAR(34),L109,CHAR(34)),"other")))),"})",CHAR(10),Formatting!B$1,"public ",C109," ",E109,"(",V109,") {",CHAR(10),IF(F109="",CONCATENATE(Formatting!B$1,Formatting!B$1,"ArrayList&lt;Object&gt; argObject=null;",CHAR(10)),IF(F109=1,CONCATENATE(Formatting!B$1,Formatting!B$1,"ArrayList&lt;Object&gt; argObject = new ArrayList&lt;Object&gt;();",CHAR(10),Formatting!B$1,Formatting!B$1,"argObject.add(",H109,");",CHAR(10)),IF(F109=2,CONCATENATE(Formatting!B$1,Formatting!B$1,"ArrayList&lt;Object&gt; argObject = new ArrayList&lt;Object&gt;();",CHAR(10),Formatting!B$1,Formatting!B$1,"argObject.add(",H109,");",CHAR(10),Formatting!B$1,Formatting!B$1,"argObject.add(",J109,");",CHAR(10)),CONCATENATE(Formatting!B$1,Formatting!B$1,"ArrayList&lt;Object&gt; argObject = new ArrayList&lt;Object&gt;();",CHAR(10),Formatting!B$1,Formatting!B$1,"argObject.add(",H109,");",CHAR(10),Formatting!B$1,Formatting!B$1,"argObject.add(",J109,");",CHAR(10),Formatting!B$1,Formatting!B$1,"argObject.add(",L109,");",CHAR(10))))),IF(C109="void",CONCATENATE(Formatting!B$1,Formatting!B$1),CONCATENATE(Formatting!B$1,Formatting!B$1,"return (",W109,") ")),"super.getSimulatorNode().runGenericMethod(",Q109,",argObject);",CHAR(10),Formatting!B$1,"};")</f>
        <v xml:space="preserve">    @Override
    @InternalData (internalID=1103,commandIDs={"0xC0","0x24"},argNames={""})
    public byte[] Gyro1GetCalibrationParameters() {
        ArrayList&lt;Object&gt; argObject=null;
        return (byte[]) super.getSimulatorNode().runGenericMethod(1103,argObject);
    };</v>
      </c>
      <c r="AA109" s="7" t="str">
        <f>CONCATENATE(Formatting!B$1,"case ",Q109,": {//Origin [",A109,"] Method [",TRIM(Y109),"]",CHAR(10),IF(F109="","",IF(F109=1,CONCATENATE(Formatting!B$1,Formatting!B$1,G109," ",H109,"=(",R109,") argObject.get(0);",CHAR(10)),IF(F109=2,CONCATENATE(Formatting!B$1,Formatting!B$1,G109," ",H109,"=(",R109,") argObject.get(0);",CHAR(10),Formatting!B$1,Formatting!B$1,I109," ",J109,"=(",S109,") argObject.get(1);",CHAR(10)),CONCATENATE(Formatting!B$1,Formatting!B$1,G109," ",H109,"=(",R109,") argObject.get(0);",CHAR(10),Formatting!B$1,Formatting!B$1,I109," ",J109,"=(",S109,") argObject.get(1);",CHAR(10),Formatting!B$1,Formatting!B$1,K109," ",L109,"=(",T109,") argObject.get(2);",CHAR(10))))),IF(C109="void",CONCATENATE(Formatting!B$1,Formatting!B$1,"break; }"),CONCATENATE(Formatting!B$1,Formatting!B$1,C109," result=",IF(C109="void","null",IF(OR(C109="byte",C109="int",C109="long"),"0",IF(C109="String",CONCATENATE(CHAR(34),"Placeholder",CHAR(34)),IF(C109="byte[]",CONCATENATE("new byte[",D109,"]"),IF(C109="float","0",IF(C109="double","0","ERROR")))))),";",CHAR(10),Formatting!B$1,Formatting!B$1,"globalResult=result;",CHAR(10),Formatting!B$1,Formatting!B$1,"break;}")))</f>
        <v xml:space="preserve">    case 1103: {//Origin [IFineADCS] Method [byte[] Gyro1GetCalibrationParameters();//1103//High level command to interact with FineADCS]
        byte[] result=new byte[48];
        globalResult=result;
        break;}</v>
      </c>
      <c r="AB109" s="7" t="str">
        <f t="shared" si="8"/>
        <v>/**
&lt;pre&gt;
High level command to interact with FineADCS
Input parameters:
Return parameters:byte[]
Size of returned parameters: 48
Get Calibration Parameters
9x F32 - Calibration matrix
3x F32 - Calibration Offset
&lt;/pre&gt;
*/
byte[] Gyro1GetCalibrationParameters();//1103</v>
      </c>
    </row>
    <row r="110" spans="1:28" ht="150" x14ac:dyDescent="0.25">
      <c r="A110" s="2" t="s">
        <v>5</v>
      </c>
      <c r="B110" s="2" t="s">
        <v>6</v>
      </c>
      <c r="C110" s="2" t="str">
        <f>'Data types'!A$1</f>
        <v>void</v>
      </c>
      <c r="D110" s="2">
        <v>0</v>
      </c>
      <c r="E110" s="2" t="s">
        <v>335</v>
      </c>
      <c r="J110" s="10"/>
      <c r="K110" s="10"/>
      <c r="L110" s="10"/>
      <c r="M110" s="10" t="s">
        <v>76</v>
      </c>
      <c r="N110" s="16" t="s">
        <v>198</v>
      </c>
      <c r="O110" s="10" t="s">
        <v>315</v>
      </c>
      <c r="P110" s="12" t="s">
        <v>336</v>
      </c>
      <c r="Q110" s="3">
        <f t="shared" si="9"/>
        <v>1104</v>
      </c>
      <c r="R110" s="3" t="str">
        <f>IF(G110="","",VLOOKUP(G110,'Data types'!A$1:B$20,2,FALSE))</f>
        <v/>
      </c>
      <c r="S110" s="3" t="str">
        <f>IF(I110="","",VLOOKUP(I110,'Data types'!A$1:B$20,2,FALSE))</f>
        <v/>
      </c>
      <c r="T110" s="3" t="str">
        <f>IF(K110="","",VLOOKUP(K110,'Data types'!A$1:B$20,2,FALSE))</f>
        <v/>
      </c>
      <c r="U110" s="3" t="str">
        <f t="shared" si="5"/>
        <v/>
      </c>
      <c r="V110" s="3" t="str">
        <f t="shared" si="6"/>
        <v/>
      </c>
      <c r="W110" s="3">
        <f>IF(C110="","",VLOOKUP(C110,'Data types'!$A$1:$B$20,2,FALSE))</f>
        <v>0</v>
      </c>
      <c r="X110" s="24" t="str">
        <f t="shared" si="7"/>
        <v>/**
&lt;pre&gt;
High level command to interact with FineADCS
Input parameters:
Return parameters:void
Size of returned parameters: 0
Enable Calibration
&lt;/pre&gt;
*/</v>
      </c>
      <c r="Y110" s="6" t="str">
        <f>CONCATENATE(Formatting!B$1,C110," ",E110,"(",V110,");//",Q110,"//",M110)</f>
        <v xml:space="preserve">    void Gyro1EnableCalibration();//1104//High level command to interact with FineADCS</v>
      </c>
      <c r="Z110" s="7" t="str">
        <f>CONCATENATE(Formatting!B$1,"@Override",CHAR(10),Formatting!B$1,"@InternalData (internalID=",Q110,",commandIDs={",CHAR(34),O110,CHAR(34),",",CHAR(34),P110,CHAR(34),"},argNames={",IF(F110="",CONCATENATE(CHAR(34),CHAR(34)),IF(F110=1,CONCATENATE(CHAR(34),H110,CHAR(34)),IF(F110=2,CONCATENATE(CHAR(34),H110,CHAR(34),",",CHAR(34),J110,CHAR(34)),IF(F110=3,CONCATENATE(CHAR(34),H110,CHAR(34),",",CHAR(34),J110,CHAR(34),",",CHAR(34),L110,CHAR(34)),"other")))),"})",CHAR(10),Formatting!B$1,"public ",C110," ",E110,"(",V110,") {",CHAR(10),IF(F110="",CONCATENATE(Formatting!B$1,Formatting!B$1,"ArrayList&lt;Object&gt; argObject=null;",CHAR(10)),IF(F110=1,CONCATENATE(Formatting!B$1,Formatting!B$1,"ArrayList&lt;Object&gt; argObject = new ArrayList&lt;Object&gt;();",CHAR(10),Formatting!B$1,Formatting!B$1,"argObject.add(",H110,");",CHAR(10)),IF(F110=2,CONCATENATE(Formatting!B$1,Formatting!B$1,"ArrayList&lt;Object&gt; argObject = new ArrayList&lt;Object&gt;();",CHAR(10),Formatting!B$1,Formatting!B$1,"argObject.add(",H110,");",CHAR(10),Formatting!B$1,Formatting!B$1,"argObject.add(",J110,");",CHAR(10)),CONCATENATE(Formatting!B$1,Formatting!B$1,"ArrayList&lt;Object&gt; argObject = new ArrayList&lt;Object&gt;();",CHAR(10),Formatting!B$1,Formatting!B$1,"argObject.add(",H110,");",CHAR(10),Formatting!B$1,Formatting!B$1,"argObject.add(",J110,");",CHAR(10),Formatting!B$1,Formatting!B$1,"argObject.add(",L110,");",CHAR(10))))),IF(C110="void",CONCATENATE(Formatting!B$1,Formatting!B$1),CONCATENATE(Formatting!B$1,Formatting!B$1,"return (",W110,") ")),"super.getSimulatorNode().runGenericMethod(",Q110,",argObject);",CHAR(10),Formatting!B$1,"};")</f>
        <v xml:space="preserve">    @Override
    @InternalData (internalID=1104,commandIDs={"0xC0","0x25"},argNames={""})
    public void Gyro1EnableCalibration() {
        ArrayList&lt;Object&gt; argObject=null;
        super.getSimulatorNode().runGenericMethod(1104,argObject);
    };</v>
      </c>
      <c r="AA110" s="7" t="str">
        <f>CONCATENATE(Formatting!B$1,"case ",Q110,": {//Origin [",A110,"] Method [",TRIM(Y110),"]",CHAR(10),IF(F110="","",IF(F110=1,CONCATENATE(Formatting!B$1,Formatting!B$1,G110," ",H110,"=(",R110,") argObject.get(0);",CHAR(10)),IF(F110=2,CONCATENATE(Formatting!B$1,Formatting!B$1,G110," ",H110,"=(",R110,") argObject.get(0);",CHAR(10),Formatting!B$1,Formatting!B$1,I110," ",J110,"=(",S110,") argObject.get(1);",CHAR(10)),CONCATENATE(Formatting!B$1,Formatting!B$1,G110," ",H110,"=(",R110,") argObject.get(0);",CHAR(10),Formatting!B$1,Formatting!B$1,I110," ",J110,"=(",S110,") argObject.get(1);",CHAR(10),Formatting!B$1,Formatting!B$1,K110," ",L110,"=(",T110,") argObject.get(2);",CHAR(10))))),IF(C110="void",CONCATENATE(Formatting!B$1,Formatting!B$1,"break; }"),CONCATENATE(Formatting!B$1,Formatting!B$1,C110," result=",IF(C110="void","null",IF(OR(C110="byte",C110="int",C110="long"),"0",IF(C110="String",CONCATENATE(CHAR(34),"Placeholder",CHAR(34)),IF(C110="byte[]",CONCATENATE("new byte[",D110,"]"),IF(C110="float","0",IF(C110="double","0","ERROR")))))),";",CHAR(10),Formatting!B$1,Formatting!B$1,"globalResult=result;",CHAR(10),Formatting!B$1,Formatting!B$1,"break;}")))</f>
        <v xml:space="preserve">    case 1104: {//Origin [IFineADCS] Method [void Gyro1EnableCalibration();//1104//High level command to interact with FineADCS]
        break; }</v>
      </c>
      <c r="AB110" s="7" t="str">
        <f t="shared" si="8"/>
        <v>/**
&lt;pre&gt;
High level command to interact with FineADCS
Input parameters:
Return parameters:void
Size of returned parameters: 0
Enable Calibration
&lt;/pre&gt;
*/
void Gyro1EnableCalibration();//1104</v>
      </c>
    </row>
    <row r="111" spans="1:28" ht="150" x14ac:dyDescent="0.25">
      <c r="A111" s="2" t="s">
        <v>5</v>
      </c>
      <c r="B111" s="2" t="s">
        <v>6</v>
      </c>
      <c r="C111" s="2" t="str">
        <f>'Data types'!A$1</f>
        <v>void</v>
      </c>
      <c r="D111" s="2">
        <v>0</v>
      </c>
      <c r="E111" s="2" t="s">
        <v>337</v>
      </c>
      <c r="J111" s="10"/>
      <c r="K111" s="10"/>
      <c r="L111" s="10"/>
      <c r="M111" s="10" t="s">
        <v>76</v>
      </c>
      <c r="N111" s="16" t="s">
        <v>200</v>
      </c>
      <c r="O111" s="10" t="s">
        <v>315</v>
      </c>
      <c r="P111" s="12" t="s">
        <v>338</v>
      </c>
      <c r="Q111" s="3">
        <f t="shared" si="9"/>
        <v>1105</v>
      </c>
      <c r="R111" s="3" t="str">
        <f>IF(G111="","",VLOOKUP(G111,'Data types'!A$1:B$20,2,FALSE))</f>
        <v/>
      </c>
      <c r="S111" s="3" t="str">
        <f>IF(I111="","",VLOOKUP(I111,'Data types'!A$1:B$20,2,FALSE))</f>
        <v/>
      </c>
      <c r="T111" s="3" t="str">
        <f>IF(K111="","",VLOOKUP(K111,'Data types'!A$1:B$20,2,FALSE))</f>
        <v/>
      </c>
      <c r="U111" s="3" t="str">
        <f t="shared" si="5"/>
        <v/>
      </c>
      <c r="V111" s="3" t="str">
        <f t="shared" si="6"/>
        <v/>
      </c>
      <c r="W111" s="3">
        <f>IF(C111="","",VLOOKUP(C111,'Data types'!$A$1:$B$20,2,FALSE))</f>
        <v>0</v>
      </c>
      <c r="X111" s="24" t="str">
        <f t="shared" si="7"/>
        <v>/**
&lt;pre&gt;
High level command to interact with FineADCS
Input parameters:
Return parameters:void
Size of returned parameters: 0
Disable Calibration
&lt;/pre&gt;
*/</v>
      </c>
      <c r="Y111" s="6" t="str">
        <f>CONCATENATE(Formatting!B$1,C111," ",E111,"(",V111,");//",Q111,"//",M111)</f>
        <v xml:space="preserve">    void Gyro1DisableCalibration();//1105//High level command to interact with FineADCS</v>
      </c>
      <c r="Z111" s="7" t="str">
        <f>CONCATENATE(Formatting!B$1,"@Override",CHAR(10),Formatting!B$1,"@InternalData (internalID=",Q111,",commandIDs={",CHAR(34),O111,CHAR(34),",",CHAR(34),P111,CHAR(34),"},argNames={",IF(F111="",CONCATENATE(CHAR(34),CHAR(34)),IF(F111=1,CONCATENATE(CHAR(34),H111,CHAR(34)),IF(F111=2,CONCATENATE(CHAR(34),H111,CHAR(34),",",CHAR(34),J111,CHAR(34)),IF(F111=3,CONCATENATE(CHAR(34),H111,CHAR(34),",",CHAR(34),J111,CHAR(34),",",CHAR(34),L111,CHAR(34)),"other")))),"})",CHAR(10),Formatting!B$1,"public ",C111," ",E111,"(",V111,") {",CHAR(10),IF(F111="",CONCATENATE(Formatting!B$1,Formatting!B$1,"ArrayList&lt;Object&gt; argObject=null;",CHAR(10)),IF(F111=1,CONCATENATE(Formatting!B$1,Formatting!B$1,"ArrayList&lt;Object&gt; argObject = new ArrayList&lt;Object&gt;();",CHAR(10),Formatting!B$1,Formatting!B$1,"argObject.add(",H111,");",CHAR(10)),IF(F111=2,CONCATENATE(Formatting!B$1,Formatting!B$1,"ArrayList&lt;Object&gt; argObject = new ArrayList&lt;Object&gt;();",CHAR(10),Formatting!B$1,Formatting!B$1,"argObject.add(",H111,");",CHAR(10),Formatting!B$1,Formatting!B$1,"argObject.add(",J111,");",CHAR(10)),CONCATENATE(Formatting!B$1,Formatting!B$1,"ArrayList&lt;Object&gt; argObject = new ArrayList&lt;Object&gt;();",CHAR(10),Formatting!B$1,Formatting!B$1,"argObject.add(",H111,");",CHAR(10),Formatting!B$1,Formatting!B$1,"argObject.add(",J111,");",CHAR(10),Formatting!B$1,Formatting!B$1,"argObject.add(",L111,");",CHAR(10))))),IF(C111="void",CONCATENATE(Formatting!B$1,Formatting!B$1),CONCATENATE(Formatting!B$1,Formatting!B$1,"return (",W111,") ")),"super.getSimulatorNode().runGenericMethod(",Q111,",argObject);",CHAR(10),Formatting!B$1,"};")</f>
        <v xml:space="preserve">    @Override
    @InternalData (internalID=1105,commandIDs={"0xC0","0x26"},argNames={""})
    public void Gyro1DisableCalibration() {
        ArrayList&lt;Object&gt; argObject=null;
        super.getSimulatorNode().runGenericMethod(1105,argObject);
    };</v>
      </c>
      <c r="AA111" s="7" t="str">
        <f>CONCATENATE(Formatting!B$1,"case ",Q111,": {//Origin [",A111,"] Method [",TRIM(Y111),"]",CHAR(10),IF(F111="","",IF(F111=1,CONCATENATE(Formatting!B$1,Formatting!B$1,G111," ",H111,"=(",R111,") argObject.get(0);",CHAR(10)),IF(F111=2,CONCATENATE(Formatting!B$1,Formatting!B$1,G111," ",H111,"=(",R111,") argObject.get(0);",CHAR(10),Formatting!B$1,Formatting!B$1,I111," ",J111,"=(",S111,") argObject.get(1);",CHAR(10)),CONCATENATE(Formatting!B$1,Formatting!B$1,G111," ",H111,"=(",R111,") argObject.get(0);",CHAR(10),Formatting!B$1,Formatting!B$1,I111," ",J111,"=(",S111,") argObject.get(1);",CHAR(10),Formatting!B$1,Formatting!B$1,K111," ",L111,"=(",T111,") argObject.get(2);",CHAR(10))))),IF(C111="void",CONCATENATE(Formatting!B$1,Formatting!B$1,"break; }"),CONCATENATE(Formatting!B$1,Formatting!B$1,C111," result=",IF(C111="void","null",IF(OR(C111="byte",C111="int",C111="long"),"0",IF(C111="String",CONCATENATE(CHAR(34),"Placeholder",CHAR(34)),IF(C111="byte[]",CONCATENATE("new byte[",D111,"]"),IF(C111="float","0",IF(C111="double","0","ERROR")))))),";",CHAR(10),Formatting!B$1,Formatting!B$1,"globalResult=result;",CHAR(10),Formatting!B$1,Formatting!B$1,"break;}")))</f>
        <v xml:space="preserve">    case 1105: {//Origin [IFineADCS] Method [void Gyro1DisableCalibration();//1105//High level command to interact with FineADCS]
        break; }</v>
      </c>
      <c r="AB111" s="7" t="str">
        <f t="shared" si="8"/>
        <v>/**
&lt;pre&gt;
High level command to interact with FineADCS
Input parameters:
Return parameters:void
Size of returned parameters: 0
Disable Calibration
&lt;/pre&gt;
*/
void Gyro1DisableCalibration();//1105</v>
      </c>
    </row>
    <row r="112" spans="1:28" ht="150" x14ac:dyDescent="0.25">
      <c r="A112" s="2" t="s">
        <v>5</v>
      </c>
      <c r="B112" s="2" t="s">
        <v>6</v>
      </c>
      <c r="C112" s="2" t="str">
        <f>'Data types'!A$1</f>
        <v>void</v>
      </c>
      <c r="D112" s="2">
        <v>0</v>
      </c>
      <c r="E112" s="2" t="s">
        <v>339</v>
      </c>
      <c r="F112" s="2">
        <v>1</v>
      </c>
      <c r="G112" s="2" t="str">
        <f>'Data types'!A$9</f>
        <v>float[]</v>
      </c>
      <c r="H112" s="2" t="s">
        <v>340</v>
      </c>
      <c r="J112" s="10"/>
      <c r="K112" s="10"/>
      <c r="L112" s="10"/>
      <c r="M112" s="10" t="s">
        <v>76</v>
      </c>
      <c r="N112" s="16" t="s">
        <v>341</v>
      </c>
      <c r="O112" s="10" t="s">
        <v>315</v>
      </c>
      <c r="P112" s="12" t="s">
        <v>342</v>
      </c>
      <c r="Q112" s="3">
        <f t="shared" si="9"/>
        <v>1106</v>
      </c>
      <c r="R112" s="3" t="str">
        <f>IF(G112="","",VLOOKUP(G112,'Data types'!A$1:B$20,2,FALSE))</f>
        <v>float[]</v>
      </c>
      <c r="S112" s="3" t="str">
        <f>IF(I112="","",VLOOKUP(I112,'Data types'!A$1:B$20,2,FALSE))</f>
        <v/>
      </c>
      <c r="T112" s="3" t="str">
        <f>IF(K112="","",VLOOKUP(K112,'Data types'!A$1:B$20,2,FALSE))</f>
        <v/>
      </c>
      <c r="U112" s="3" t="str">
        <f t="shared" si="5"/>
        <v>quaternionValues</v>
      </c>
      <c r="V112" s="3" t="str">
        <f t="shared" si="6"/>
        <v>float[] quaternionValues</v>
      </c>
      <c r="W112" s="3">
        <f>IF(C112="","",VLOOKUP(C112,'Data types'!$A$1:$B$20,2,FALSE))</f>
        <v>0</v>
      </c>
      <c r="X112" s="24" t="str">
        <f t="shared" si="7"/>
        <v>/**
&lt;pre&gt;
High level command to interact with FineADCS
Input parameters:float[] quaternionValues
Return parameters:void
Size of returned parameters: 0
Set Quaternion from Sun Sensor for Gyro
&lt;/pre&gt;
*/</v>
      </c>
      <c r="Y112" s="6" t="str">
        <f>CONCATENATE(Formatting!B$1,C112," ",E112,"(",V112,");//",Q112,"//",M112)</f>
        <v xml:space="preserve">    void Gyro1SetQuaternionFromSunSensor(float[] quaternionValues);//1106//High level command to interact with FineADCS</v>
      </c>
      <c r="Z112" s="7" t="str">
        <f>CONCATENATE(Formatting!B$1,"@Override",CHAR(10),Formatting!B$1,"@InternalData (internalID=",Q112,",commandIDs={",CHAR(34),O112,CHAR(34),",",CHAR(34),P112,CHAR(34),"},argNames={",IF(F112="",CONCATENATE(CHAR(34),CHAR(34)),IF(F112=1,CONCATENATE(CHAR(34),H112,CHAR(34)),IF(F112=2,CONCATENATE(CHAR(34),H112,CHAR(34),",",CHAR(34),J112,CHAR(34)),IF(F112=3,CONCATENATE(CHAR(34),H112,CHAR(34),",",CHAR(34),J112,CHAR(34),",",CHAR(34),L112,CHAR(34)),"other")))),"})",CHAR(10),Formatting!B$1,"public ",C112," ",E112,"(",V112,") {",CHAR(10),IF(F112="",CONCATENATE(Formatting!B$1,Formatting!B$1,"ArrayList&lt;Object&gt; argObject=null;",CHAR(10)),IF(F112=1,CONCATENATE(Formatting!B$1,Formatting!B$1,"ArrayList&lt;Object&gt; argObject = new ArrayList&lt;Object&gt;();",CHAR(10),Formatting!B$1,Formatting!B$1,"argObject.add(",H112,");",CHAR(10)),IF(F112=2,CONCATENATE(Formatting!B$1,Formatting!B$1,"ArrayList&lt;Object&gt; argObject = new ArrayList&lt;Object&gt;();",CHAR(10),Formatting!B$1,Formatting!B$1,"argObject.add(",H112,");",CHAR(10),Formatting!B$1,Formatting!B$1,"argObject.add(",J112,");",CHAR(10)),CONCATENATE(Formatting!B$1,Formatting!B$1,"ArrayList&lt;Object&gt; argObject = new ArrayList&lt;Object&gt;();",CHAR(10),Formatting!B$1,Formatting!B$1,"argObject.add(",H112,");",CHAR(10),Formatting!B$1,Formatting!B$1,"argObject.add(",J112,");",CHAR(10),Formatting!B$1,Formatting!B$1,"argObject.add(",L112,");",CHAR(10))))),IF(C112="void",CONCATENATE(Formatting!B$1,Formatting!B$1),CONCATENATE(Formatting!B$1,Formatting!B$1,"return (",W112,") ")),"super.getSimulatorNode().runGenericMethod(",Q112,",argObject);",CHAR(10),Formatting!B$1,"};")</f>
        <v xml:space="preserve">    @Override
    @InternalData (internalID=1106,commandIDs={"0xC0","0x27"},argNames={"quaternionValues"})
    public void Gyro1SetQuaternionFromSunSensor(float[] quaternionValues) {
        ArrayList&lt;Object&gt; argObject = new ArrayList&lt;Object&gt;();
        argObject.add(quaternionValues);
        super.getSimulatorNode().runGenericMethod(1106,argObject);
    };</v>
      </c>
      <c r="AA112" s="7" t="str">
        <f>CONCATENATE(Formatting!B$1,"case ",Q112,": {//Origin [",A112,"] Method [",TRIM(Y112),"]",CHAR(10),IF(F112="","",IF(F112=1,CONCATENATE(Formatting!B$1,Formatting!B$1,G112," ",H112,"=(",R112,") argObject.get(0);",CHAR(10)),IF(F112=2,CONCATENATE(Formatting!B$1,Formatting!B$1,G112," ",H112,"=(",R112,") argObject.get(0);",CHAR(10),Formatting!B$1,Formatting!B$1,I112," ",J112,"=(",S112,") argObject.get(1);",CHAR(10)),CONCATENATE(Formatting!B$1,Formatting!B$1,G112," ",H112,"=(",R112,") argObject.get(0);",CHAR(10),Formatting!B$1,Formatting!B$1,I112," ",J112,"=(",S112,") argObject.get(1);",CHAR(10),Formatting!B$1,Formatting!B$1,K112," ",L112,"=(",T112,") argObject.get(2);",CHAR(10))))),IF(C112="void",CONCATENATE(Formatting!B$1,Formatting!B$1,"break; }"),CONCATENATE(Formatting!B$1,Formatting!B$1,C112," result=",IF(C112="void","null",IF(OR(C112="byte",C112="int",C112="long"),"0",IF(C112="String",CONCATENATE(CHAR(34),"Placeholder",CHAR(34)),IF(C112="byte[]",CONCATENATE("new byte[",D112,"]"),IF(C112="float","0",IF(C112="double","0","ERROR")))))),";",CHAR(10),Formatting!B$1,Formatting!B$1,"globalResult=result;",CHAR(10),Formatting!B$1,Formatting!B$1,"break;}")))</f>
        <v xml:space="preserve">    case 1106: {//Origin [IFineADCS] Method [void Gyro1SetQuaternionFromSunSensor(float[] quaternionValues);//1106//High level command to interact with FineADCS]
        float[] quaternionValues=(float[]) argObject.get(0);
        break; }</v>
      </c>
      <c r="AB112" s="7" t="str">
        <f t="shared" si="8"/>
        <v>/**
&lt;pre&gt;
High level command to interact with FineADCS
Input parameters:float[] quaternionValues
Return parameters:void
Size of returned parameters: 0
Set Quaternion from Sun Sensor for Gyro
&lt;/pre&gt;
*/
void Gyro1SetQuaternionFromSunSensor(float[] quaternionValues);//1106</v>
      </c>
    </row>
    <row r="113" spans="1:28" ht="150" x14ac:dyDescent="0.25">
      <c r="A113" s="2" t="s">
        <v>5</v>
      </c>
      <c r="B113" s="2" t="s">
        <v>6</v>
      </c>
      <c r="C113" s="2" t="str">
        <f>'Data types'!A$5</f>
        <v>byte[]</v>
      </c>
      <c r="D113" s="2">
        <v>16</v>
      </c>
      <c r="E113" s="2" t="s">
        <v>343</v>
      </c>
      <c r="J113" s="10"/>
      <c r="K113" s="10"/>
      <c r="L113" s="10"/>
      <c r="M113" s="10" t="s">
        <v>76</v>
      </c>
      <c r="N113" s="16" t="s">
        <v>344</v>
      </c>
      <c r="O113" s="10" t="s">
        <v>315</v>
      </c>
      <c r="P113" s="12" t="s">
        <v>345</v>
      </c>
      <c r="Q113" s="3">
        <f t="shared" si="9"/>
        <v>1107</v>
      </c>
      <c r="R113" s="3" t="str">
        <f>IF(G113="","",VLOOKUP(G113,'Data types'!A$1:B$20,2,FALSE))</f>
        <v/>
      </c>
      <c r="S113" s="3" t="str">
        <f>IF(I113="","",VLOOKUP(I113,'Data types'!A$1:B$20,2,FALSE))</f>
        <v/>
      </c>
      <c r="T113" s="3" t="str">
        <f>IF(K113="","",VLOOKUP(K113,'Data types'!A$1:B$20,2,FALSE))</f>
        <v/>
      </c>
      <c r="U113" s="3" t="str">
        <f t="shared" si="5"/>
        <v/>
      </c>
      <c r="V113" s="3" t="str">
        <f t="shared" si="6"/>
        <v/>
      </c>
      <c r="W113" s="3" t="str">
        <f>IF(C113="","",VLOOKUP(C113,'Data types'!$A$1:$B$20,2,FALSE))</f>
        <v>byte[]</v>
      </c>
      <c r="X113" s="24" t="str">
        <f t="shared" si="7"/>
        <v>/**
&lt;pre&gt;
High level command to interact with FineADCS
Input parameters:
Return parameters:byte[]
Size of returned parameters: 16
Get Quaternion from Sun Sensor for Gyro
&lt;/pre&gt;
*/</v>
      </c>
      <c r="Y113" s="6" t="str">
        <f>CONCATENATE(Formatting!B$1,C113," ",E113,"(",V113,");//",Q113,"//",M113)</f>
        <v xml:space="preserve">    byte[] Gyro1GetQuaternionFromSunSensor();//1107//High level command to interact with FineADCS</v>
      </c>
      <c r="Z113" s="7" t="str">
        <f>CONCATENATE(Formatting!B$1,"@Override",CHAR(10),Formatting!B$1,"@InternalData (internalID=",Q113,",commandIDs={",CHAR(34),O113,CHAR(34),",",CHAR(34),P113,CHAR(34),"},argNames={",IF(F113="",CONCATENATE(CHAR(34),CHAR(34)),IF(F113=1,CONCATENATE(CHAR(34),H113,CHAR(34)),IF(F113=2,CONCATENATE(CHAR(34),H113,CHAR(34),",",CHAR(34),J113,CHAR(34)),IF(F113=3,CONCATENATE(CHAR(34),H113,CHAR(34),",",CHAR(34),J113,CHAR(34),",",CHAR(34),L113,CHAR(34)),"other")))),"})",CHAR(10),Formatting!B$1,"public ",C113," ",E113,"(",V113,") {",CHAR(10),IF(F113="",CONCATENATE(Formatting!B$1,Formatting!B$1,"ArrayList&lt;Object&gt; argObject=null;",CHAR(10)),IF(F113=1,CONCATENATE(Formatting!B$1,Formatting!B$1,"ArrayList&lt;Object&gt; argObject = new ArrayList&lt;Object&gt;();",CHAR(10),Formatting!B$1,Formatting!B$1,"argObject.add(",H113,");",CHAR(10)),IF(F113=2,CONCATENATE(Formatting!B$1,Formatting!B$1,"ArrayList&lt;Object&gt; argObject = new ArrayList&lt;Object&gt;();",CHAR(10),Formatting!B$1,Formatting!B$1,"argObject.add(",H113,");",CHAR(10),Formatting!B$1,Formatting!B$1,"argObject.add(",J113,");",CHAR(10)),CONCATENATE(Formatting!B$1,Formatting!B$1,"ArrayList&lt;Object&gt; argObject = new ArrayList&lt;Object&gt;();",CHAR(10),Formatting!B$1,Formatting!B$1,"argObject.add(",H113,");",CHAR(10),Formatting!B$1,Formatting!B$1,"argObject.add(",J113,");",CHAR(10),Formatting!B$1,Formatting!B$1,"argObject.add(",L113,");",CHAR(10))))),IF(C113="void",CONCATENATE(Formatting!B$1,Formatting!B$1),CONCATENATE(Formatting!B$1,Formatting!B$1,"return (",W113,") ")),"super.getSimulatorNode().runGenericMethod(",Q113,",argObject);",CHAR(10),Formatting!B$1,"};")</f>
        <v xml:space="preserve">    @Override
    @InternalData (internalID=1107,commandIDs={"0xC0","0x28"},argNames={""})
    public byte[] Gyro1GetQuaternionFromSunSensor() {
        ArrayList&lt;Object&gt; argObject=null;
        return (byte[]) super.getSimulatorNode().runGenericMethod(1107,argObject);
    };</v>
      </c>
      <c r="AA113" s="7" t="str">
        <f>CONCATENATE(Formatting!B$1,"case ",Q113,": {//Origin [",A113,"] Method [",TRIM(Y113),"]",CHAR(10),IF(F113="","",IF(F113=1,CONCATENATE(Formatting!B$1,Formatting!B$1,G113," ",H113,"=(",R113,") argObject.get(0);",CHAR(10)),IF(F113=2,CONCATENATE(Formatting!B$1,Formatting!B$1,G113," ",H113,"=(",R113,") argObject.get(0);",CHAR(10),Formatting!B$1,Formatting!B$1,I113," ",J113,"=(",S113,") argObject.get(1);",CHAR(10)),CONCATENATE(Formatting!B$1,Formatting!B$1,G113," ",H113,"=(",R113,") argObject.get(0);",CHAR(10),Formatting!B$1,Formatting!B$1,I113," ",J113,"=(",S113,") argObject.get(1);",CHAR(10),Formatting!B$1,Formatting!B$1,K113," ",L113,"=(",T113,") argObject.get(2);",CHAR(10))))),IF(C113="void",CONCATENATE(Formatting!B$1,Formatting!B$1,"break; }"),CONCATENATE(Formatting!B$1,Formatting!B$1,C113," result=",IF(C113="void","null",IF(OR(C113="byte",C113="int",C113="long"),"0",IF(C113="String",CONCATENATE(CHAR(34),"Placeholder",CHAR(34)),IF(C113="byte[]",CONCATENATE("new byte[",D113,"]"),IF(C113="float","0",IF(C113="double","0","ERROR")))))),";",CHAR(10),Formatting!B$1,Formatting!B$1,"globalResult=result;",CHAR(10),Formatting!B$1,Formatting!B$1,"break;}")))</f>
        <v xml:space="preserve">    case 1107: {//Origin [IFineADCS] Method [byte[] Gyro1GetQuaternionFromSunSensor();//1107//High level command to interact with FineADCS]
        byte[] result=new byte[16];
        globalResult=result;
        break;}</v>
      </c>
      <c r="AB113" s="7" t="str">
        <f t="shared" si="8"/>
        <v>/**
&lt;pre&gt;
High level command to interact with FineADCS
Input parameters:
Return parameters:byte[]
Size of returned parameters: 16
Get Quaternion from Sun Sensor for Gyro
&lt;/pre&gt;
*/
byte[] Gyro1GetQuaternionFromSunSensor();//1107</v>
      </c>
    </row>
    <row r="114" spans="1:28" ht="165" x14ac:dyDescent="0.25">
      <c r="A114" s="2" t="s">
        <v>5</v>
      </c>
      <c r="B114" s="2" t="s">
        <v>6</v>
      </c>
      <c r="C114" s="2" t="str">
        <f>'Data types'!A$1</f>
        <v>void</v>
      </c>
      <c r="D114" s="2">
        <v>0</v>
      </c>
      <c r="E114" s="2" t="s">
        <v>350</v>
      </c>
      <c r="F114" s="2">
        <v>1</v>
      </c>
      <c r="G114" s="2" t="str">
        <f>'Data types'!A$9</f>
        <v>float[]</v>
      </c>
      <c r="H114" s="2" t="s">
        <v>185</v>
      </c>
      <c r="J114" s="10"/>
      <c r="K114" s="10"/>
      <c r="L114" s="10"/>
      <c r="M114" s="10" t="s">
        <v>76</v>
      </c>
      <c r="N114" s="16" t="s">
        <v>351</v>
      </c>
      <c r="O114" s="10" t="s">
        <v>349</v>
      </c>
      <c r="P114" s="12" t="s">
        <v>48</v>
      </c>
      <c r="Q114" s="3">
        <f t="shared" si="9"/>
        <v>1108</v>
      </c>
      <c r="R114" s="3" t="str">
        <f>IF(G114="","",VLOOKUP(G114,'Data types'!A$1:B$20,2,FALSE))</f>
        <v>float[]</v>
      </c>
      <c r="S114" s="3" t="str">
        <f>IF(I114="","",VLOOKUP(I114,'Data types'!A$1:B$20,2,FALSE))</f>
        <v/>
      </c>
      <c r="T114" s="3" t="str">
        <f>IF(K114="","",VLOOKUP(K114,'Data types'!A$1:B$20,2,FALSE))</f>
        <v/>
      </c>
      <c r="U114" s="3" t="str">
        <f t="shared" si="5"/>
        <v>values</v>
      </c>
      <c r="V114" s="3" t="str">
        <f t="shared" si="6"/>
        <v>float[] values</v>
      </c>
      <c r="W114" s="3">
        <f>IF(C114="","",VLOOKUP(C114,'Data types'!$A$1:$B$20,2,FALSE))</f>
        <v>0</v>
      </c>
      <c r="X114" s="24" t="str">
        <f t="shared" si="7"/>
        <v>/**
&lt;pre&gt;
High level command to interact with FineADCS
Input parameters:float[] values
Return parameters:void
Size of returned parameters: 0
Set Values of Accelerometer [in HIL Mode]
3x F32: values for 3 axis in [m/s^2]
&lt;/pre&gt;
*/</v>
      </c>
      <c r="Y114" s="6" t="str">
        <f>CONCATENATE(Formatting!B$1,C114," ",E114,"(",V114,");//",Q114,"//",M114)</f>
        <v xml:space="preserve">    void accelerometerSetValues(float[] values);//1108//High level command to interact with FineADCS</v>
      </c>
      <c r="Z114" s="7" t="str">
        <f>CONCATENATE(Formatting!B$1,"@Override",CHAR(10),Formatting!B$1,"@InternalData (internalID=",Q114,",commandIDs={",CHAR(34),O114,CHAR(34),",",CHAR(34),P114,CHAR(34),"},argNames={",IF(F114="",CONCATENATE(CHAR(34),CHAR(34)),IF(F114=1,CONCATENATE(CHAR(34),H114,CHAR(34)),IF(F114=2,CONCATENATE(CHAR(34),H114,CHAR(34),",",CHAR(34),J114,CHAR(34)),IF(F114=3,CONCATENATE(CHAR(34),H114,CHAR(34),",",CHAR(34),J114,CHAR(34),",",CHAR(34),L114,CHAR(34)),"other")))),"})",CHAR(10),Formatting!B$1,"public ",C114," ",E114,"(",V114,") {",CHAR(10),IF(F114="",CONCATENATE(Formatting!B$1,Formatting!B$1,"ArrayList&lt;Object&gt; argObject=null;",CHAR(10)),IF(F114=1,CONCATENATE(Formatting!B$1,Formatting!B$1,"ArrayList&lt;Object&gt; argObject = new ArrayList&lt;Object&gt;();",CHAR(10),Formatting!B$1,Formatting!B$1,"argObject.add(",H114,");",CHAR(10)),IF(F114=2,CONCATENATE(Formatting!B$1,Formatting!B$1,"ArrayList&lt;Object&gt; argObject = new ArrayList&lt;Object&gt;();",CHAR(10),Formatting!B$1,Formatting!B$1,"argObject.add(",H114,");",CHAR(10),Formatting!B$1,Formatting!B$1,"argObject.add(",J114,");",CHAR(10)),CONCATENATE(Formatting!B$1,Formatting!B$1,"ArrayList&lt;Object&gt; argObject = new ArrayList&lt;Object&gt;();",CHAR(10),Formatting!B$1,Formatting!B$1,"argObject.add(",H114,");",CHAR(10),Formatting!B$1,Formatting!B$1,"argObject.add(",J114,");",CHAR(10),Formatting!B$1,Formatting!B$1,"argObject.add(",L114,");",CHAR(10))))),IF(C114="void",CONCATENATE(Formatting!B$1,Formatting!B$1),CONCATENATE(Formatting!B$1,Formatting!B$1,"return (",W114,") ")),"super.getSimulatorNode().runGenericMethod(",Q114,",argObject);",CHAR(10),Formatting!B$1,"};")</f>
        <v xml:space="preserve">    @Override
    @InternalData (internalID=1108,commandIDs={"0xC3","0x01"},argNames={"values"})
    public void accelerometerSetValues(float[] values) {
        ArrayList&lt;Object&gt; argObject = new ArrayList&lt;Object&gt;();
        argObject.add(values);
        super.getSimulatorNode().runGenericMethod(1108,argObject);
    };</v>
      </c>
      <c r="AA114" s="7" t="str">
        <f>CONCATENATE(Formatting!B$1,"case ",Q114,": {//Origin [",A114,"] Method [",TRIM(Y114),"]",CHAR(10),IF(F114="","",IF(F114=1,CONCATENATE(Formatting!B$1,Formatting!B$1,G114," ",H114,"=(",R114,") argObject.get(0);",CHAR(10)),IF(F114=2,CONCATENATE(Formatting!B$1,Formatting!B$1,G114," ",H114,"=(",R114,") argObject.get(0);",CHAR(10),Formatting!B$1,Formatting!B$1,I114," ",J114,"=(",S114,") argObject.get(1);",CHAR(10)),CONCATENATE(Formatting!B$1,Formatting!B$1,G114," ",H114,"=(",R114,") argObject.get(0);",CHAR(10),Formatting!B$1,Formatting!B$1,I114," ",J114,"=(",S114,") argObject.get(1);",CHAR(10),Formatting!B$1,Formatting!B$1,K114," ",L114,"=(",T114,") argObject.get(2);",CHAR(10))))),IF(C114="void",CONCATENATE(Formatting!B$1,Formatting!B$1,"break; }"),CONCATENATE(Formatting!B$1,Formatting!B$1,C114," result=",IF(C114="void","null",IF(OR(C114="byte",C114="int",C114="long"),"0",IF(C114="String",CONCATENATE(CHAR(34),"Placeholder",CHAR(34)),IF(C114="byte[]",CONCATENATE("new byte[",D114,"]"),IF(C114="float","0",IF(C114="double","0","ERROR")))))),";",CHAR(10),Formatting!B$1,Formatting!B$1,"globalResult=result;",CHAR(10),Formatting!B$1,Formatting!B$1,"break;}")))</f>
        <v xml:space="preserve">    case 1108: {//Origin [IFineADCS] Method [void accelerometerSetValues(float[] values);//1108//High level command to interact with FineADCS]
        float[] values=(float[]) argObject.get(0);
        break; }</v>
      </c>
      <c r="AB114" s="7" t="str">
        <f t="shared" si="8"/>
        <v>/**
&lt;pre&gt;
High level command to interact with FineADCS
Input parameters:float[] values
Return parameters:void
Size of returned parameters: 0
Set Values of Accelerometer [in HIL Mode]
3x F32: values for 3 axis in [m/s^2]
&lt;/pre&gt;
*/
void accelerometerSetValues(float[] values);//1108</v>
      </c>
    </row>
    <row r="115" spans="1:28" ht="165" x14ac:dyDescent="0.25">
      <c r="A115" s="2" t="s">
        <v>5</v>
      </c>
      <c r="B115" s="2" t="s">
        <v>6</v>
      </c>
      <c r="C115" s="2" t="str">
        <f>'Data types'!A$5</f>
        <v>byte[]</v>
      </c>
      <c r="D115" s="2">
        <v>12</v>
      </c>
      <c r="E115" s="2" t="s">
        <v>352</v>
      </c>
      <c r="J115" s="10"/>
      <c r="K115" s="10"/>
      <c r="L115" s="10"/>
      <c r="M115" s="10" t="s">
        <v>76</v>
      </c>
      <c r="N115" s="16" t="s">
        <v>353</v>
      </c>
      <c r="O115" s="10" t="s">
        <v>349</v>
      </c>
      <c r="P115" s="12" t="s">
        <v>49</v>
      </c>
      <c r="Q115" s="3">
        <f t="shared" si="9"/>
        <v>1109</v>
      </c>
      <c r="R115" s="3" t="str">
        <f>IF(G115="","",VLOOKUP(G115,'Data types'!A$1:B$20,2,FALSE))</f>
        <v/>
      </c>
      <c r="S115" s="3" t="str">
        <f>IF(I115="","",VLOOKUP(I115,'Data types'!A$1:B$20,2,FALSE))</f>
        <v/>
      </c>
      <c r="T115" s="3" t="str">
        <f>IF(K115="","",VLOOKUP(K115,'Data types'!A$1:B$20,2,FALSE))</f>
        <v/>
      </c>
      <c r="U115" s="3" t="str">
        <f t="shared" si="5"/>
        <v/>
      </c>
      <c r="V115" s="3" t="str">
        <f t="shared" si="6"/>
        <v/>
      </c>
      <c r="W115" s="3" t="str">
        <f>IF(C115="","",VLOOKUP(C115,'Data types'!$A$1:$B$20,2,FALSE))</f>
        <v>byte[]</v>
      </c>
      <c r="X115" s="24" t="str">
        <f t="shared" si="7"/>
        <v>/**
&lt;pre&gt;
High level command to interact with FineADCS
Input parameters:
Return parameters:byte[]
Size of returned parameters: 12
Get Values of Accelerometer
3x F32: values of 3 axis in [m/s^2]
&lt;/pre&gt;
*/</v>
      </c>
      <c r="Y115" s="6" t="str">
        <f>CONCATENATE(Formatting!B$1,C115," ",E115,"(",V115,");//",Q115,"//",M115)</f>
        <v xml:space="preserve">    byte[] accelerometerGetValues();//1109//High level command to interact with FineADCS</v>
      </c>
      <c r="Z115" s="7" t="str">
        <f>CONCATENATE(Formatting!B$1,"@Override",CHAR(10),Formatting!B$1,"@InternalData (internalID=",Q115,",commandIDs={",CHAR(34),O115,CHAR(34),",",CHAR(34),P115,CHAR(34),"},argNames={",IF(F115="",CONCATENATE(CHAR(34),CHAR(34)),IF(F115=1,CONCATENATE(CHAR(34),H115,CHAR(34)),IF(F115=2,CONCATENATE(CHAR(34),H115,CHAR(34),",",CHAR(34),J115,CHAR(34)),IF(F115=3,CONCATENATE(CHAR(34),H115,CHAR(34),",",CHAR(34),J115,CHAR(34),",",CHAR(34),L115,CHAR(34)),"other")))),"})",CHAR(10),Formatting!B$1,"public ",C115," ",E115,"(",V115,") {",CHAR(10),IF(F115="",CONCATENATE(Formatting!B$1,Formatting!B$1,"ArrayList&lt;Object&gt; argObject=null;",CHAR(10)),IF(F115=1,CONCATENATE(Formatting!B$1,Formatting!B$1,"ArrayList&lt;Object&gt; argObject = new ArrayList&lt;Object&gt;();",CHAR(10),Formatting!B$1,Formatting!B$1,"argObject.add(",H115,");",CHAR(10)),IF(F115=2,CONCATENATE(Formatting!B$1,Formatting!B$1,"ArrayList&lt;Object&gt; argObject = new ArrayList&lt;Object&gt;();",CHAR(10),Formatting!B$1,Formatting!B$1,"argObject.add(",H115,");",CHAR(10),Formatting!B$1,Formatting!B$1,"argObject.add(",J115,");",CHAR(10)),CONCATENATE(Formatting!B$1,Formatting!B$1,"ArrayList&lt;Object&gt; argObject = new ArrayList&lt;Object&gt;();",CHAR(10),Formatting!B$1,Formatting!B$1,"argObject.add(",H115,");",CHAR(10),Formatting!B$1,Formatting!B$1,"argObject.add(",J115,");",CHAR(10),Formatting!B$1,Formatting!B$1,"argObject.add(",L115,");",CHAR(10))))),IF(C115="void",CONCATENATE(Formatting!B$1,Formatting!B$1),CONCATENATE(Formatting!B$1,Formatting!B$1,"return (",W115,") ")),"super.getSimulatorNode().runGenericMethod(",Q115,",argObject);",CHAR(10),Formatting!B$1,"};")</f>
        <v xml:space="preserve">    @Override
    @InternalData (internalID=1109,commandIDs={"0xC3","0x02"},argNames={""})
    public byte[] accelerometerGetValues() {
        ArrayList&lt;Object&gt; argObject=null;
        return (byte[]) super.getSimulatorNode().runGenericMethod(1109,argObject);
    };</v>
      </c>
      <c r="AA115" s="7" t="str">
        <f>CONCATENATE(Formatting!B$1,"case ",Q115,": {//Origin [",A115,"] Method [",TRIM(Y115),"]",CHAR(10),IF(F115="","",IF(F115=1,CONCATENATE(Formatting!B$1,Formatting!B$1,G115," ",H115,"=(",R115,") argObject.get(0);",CHAR(10)),IF(F115=2,CONCATENATE(Formatting!B$1,Formatting!B$1,G115," ",H115,"=(",R115,") argObject.get(0);",CHAR(10),Formatting!B$1,Formatting!B$1,I115," ",J115,"=(",S115,") argObject.get(1);",CHAR(10)),CONCATENATE(Formatting!B$1,Formatting!B$1,G115," ",H115,"=(",R115,") argObject.get(0);",CHAR(10),Formatting!B$1,Formatting!B$1,I115," ",J115,"=(",S115,") argObject.get(1);",CHAR(10),Formatting!B$1,Formatting!B$1,K115," ",L115,"=(",T115,") argObject.get(2);",CHAR(10))))),IF(C115="void",CONCATENATE(Formatting!B$1,Formatting!B$1,"break; }"),CONCATENATE(Formatting!B$1,Formatting!B$1,C115," result=",IF(C115="void","null",IF(OR(C115="byte",C115="int",C115="long"),"0",IF(C115="String",CONCATENATE(CHAR(34),"Placeholder",CHAR(34)),IF(C115="byte[]",CONCATENATE("new byte[",D115,"]"),IF(C115="float","0",IF(C115="double","0","ERROR")))))),";",CHAR(10),Formatting!B$1,Formatting!B$1,"globalResult=result;",CHAR(10),Formatting!B$1,Formatting!B$1,"break;}")))</f>
        <v xml:space="preserve">    case 1109: {//Origin [IFineADCS] Method [byte[] accelerometerGetValues();//1109//High level command to interact with FineADCS]
        byte[] result=new byte[12];
        globalResult=result;
        break;}</v>
      </c>
      <c r="AB115" s="7" t="str">
        <f t="shared" si="8"/>
        <v>/**
&lt;pre&gt;
High level command to interact with FineADCS
Input parameters:
Return parameters:byte[]
Size of returned parameters: 12
Get Values of Accelerometer
3x F32: values of 3 axis in [m/s^2]
&lt;/pre&gt;
*/
byte[] accelerometerGetValues();//1109</v>
      </c>
    </row>
    <row r="116" spans="1:28" ht="165" x14ac:dyDescent="0.25">
      <c r="A116" s="2" t="s">
        <v>5</v>
      </c>
      <c r="B116" s="2" t="s">
        <v>6</v>
      </c>
      <c r="C116" s="2" t="str">
        <f>'Data types'!A$1</f>
        <v>void</v>
      </c>
      <c r="D116" s="2">
        <v>0</v>
      </c>
      <c r="E116" s="2" t="s">
        <v>355</v>
      </c>
      <c r="F116" s="2">
        <v>1</v>
      </c>
      <c r="G116" s="2" t="str">
        <f>'Data types'!A$2</f>
        <v>int</v>
      </c>
      <c r="H116" s="2" t="s">
        <v>165</v>
      </c>
      <c r="J116" s="10"/>
      <c r="K116" s="10"/>
      <c r="L116" s="10"/>
      <c r="M116" s="10" t="s">
        <v>76</v>
      </c>
      <c r="N116" s="16" t="s">
        <v>354</v>
      </c>
      <c r="O116" s="10" t="s">
        <v>349</v>
      </c>
      <c r="P116" s="12" t="s">
        <v>54</v>
      </c>
      <c r="Q116" s="3">
        <f t="shared" si="9"/>
        <v>1110</v>
      </c>
      <c r="R116" s="3" t="str">
        <f>IF(G116="","",VLOOKUP(G116,'Data types'!A$1:B$20,2,FALSE))</f>
        <v>Integer</v>
      </c>
      <c r="S116" s="3" t="str">
        <f>IF(I116="","",VLOOKUP(I116,'Data types'!A$1:B$20,2,FALSE))</f>
        <v/>
      </c>
      <c r="T116" s="3" t="str">
        <f>IF(K116="","",VLOOKUP(K116,'Data types'!A$1:B$20,2,FALSE))</f>
        <v/>
      </c>
      <c r="U116" s="3" t="str">
        <f t="shared" si="5"/>
        <v>interval</v>
      </c>
      <c r="V116" s="3" t="str">
        <f t="shared" si="6"/>
        <v>int interval</v>
      </c>
      <c r="W116" s="3">
        <f>IF(C116="","",VLOOKUP(C116,'Data types'!$A$1:$B$20,2,FALSE))</f>
        <v>0</v>
      </c>
      <c r="X116" s="24" t="str">
        <f t="shared" si="7"/>
        <v>/**
&lt;pre&gt;
High level command to interact with FineADCS
Input parameters:int interval
Return parameters:void
Size of returned parameters: 0
Set update interval
UI32: interval in [msec]
&lt;/pre&gt;
*/</v>
      </c>
      <c r="Y116" s="6" t="str">
        <f>CONCATENATE(Formatting!B$1,C116," ",E116,"(",V116,");//",Q116,"//",M116)</f>
        <v xml:space="preserve">    void accelerometerReadInterval(int interval);//1110//High level command to interact with FineADCS</v>
      </c>
      <c r="Z116" s="7" t="str">
        <f>CONCATENATE(Formatting!B$1,"@Override",CHAR(10),Formatting!B$1,"@InternalData (internalID=",Q116,",commandIDs={",CHAR(34),O116,CHAR(34),",",CHAR(34),P116,CHAR(34),"},argNames={",IF(F116="",CONCATENATE(CHAR(34),CHAR(34)),IF(F116=1,CONCATENATE(CHAR(34),H116,CHAR(34)),IF(F116=2,CONCATENATE(CHAR(34),H116,CHAR(34),",",CHAR(34),J116,CHAR(34)),IF(F116=3,CONCATENATE(CHAR(34),H116,CHAR(34),",",CHAR(34),J116,CHAR(34),",",CHAR(34),L116,CHAR(34)),"other")))),"})",CHAR(10),Formatting!B$1,"public ",C116," ",E116,"(",V116,") {",CHAR(10),IF(F116="",CONCATENATE(Formatting!B$1,Formatting!B$1,"ArrayList&lt;Object&gt; argObject=null;",CHAR(10)),IF(F116=1,CONCATENATE(Formatting!B$1,Formatting!B$1,"ArrayList&lt;Object&gt; argObject = new ArrayList&lt;Object&gt;();",CHAR(10),Formatting!B$1,Formatting!B$1,"argObject.add(",H116,");",CHAR(10)),IF(F116=2,CONCATENATE(Formatting!B$1,Formatting!B$1,"ArrayList&lt;Object&gt; argObject = new ArrayList&lt;Object&gt;();",CHAR(10),Formatting!B$1,Formatting!B$1,"argObject.add(",H116,");",CHAR(10),Formatting!B$1,Formatting!B$1,"argObject.add(",J116,");",CHAR(10)),CONCATENATE(Formatting!B$1,Formatting!B$1,"ArrayList&lt;Object&gt; argObject = new ArrayList&lt;Object&gt;();",CHAR(10),Formatting!B$1,Formatting!B$1,"argObject.add(",H116,");",CHAR(10),Formatting!B$1,Formatting!B$1,"argObject.add(",J116,");",CHAR(10),Formatting!B$1,Formatting!B$1,"argObject.add(",L116,");",CHAR(10))))),IF(C116="void",CONCATENATE(Formatting!B$1,Formatting!B$1),CONCATENATE(Formatting!B$1,Formatting!B$1,"return (",W116,") ")),"super.getSimulatorNode().runGenericMethod(",Q116,",argObject);",CHAR(10),Formatting!B$1,"};")</f>
        <v xml:space="preserve">    @Override
    @InternalData (internalID=1110,commandIDs={"0xC3","0x10"},argNames={"interval"})
    public void accelerometerReadInterval(int interval) {
        ArrayList&lt;Object&gt; argObject = new ArrayList&lt;Object&gt;();
        argObject.add(interval);
        super.getSimulatorNode().runGenericMethod(1110,argObject);
    };</v>
      </c>
      <c r="AA116" s="7" t="str">
        <f>CONCATENATE(Formatting!B$1,"case ",Q116,": {//Origin [",A116,"] Method [",TRIM(Y116),"]",CHAR(10),IF(F116="","",IF(F116=1,CONCATENATE(Formatting!B$1,Formatting!B$1,G116," ",H116,"=(",R116,") argObject.get(0);",CHAR(10)),IF(F116=2,CONCATENATE(Formatting!B$1,Formatting!B$1,G116," ",H116,"=(",R116,") argObject.get(0);",CHAR(10),Formatting!B$1,Formatting!B$1,I116," ",J116,"=(",S116,") argObject.get(1);",CHAR(10)),CONCATENATE(Formatting!B$1,Formatting!B$1,G116," ",H116,"=(",R116,") argObject.get(0);",CHAR(10),Formatting!B$1,Formatting!B$1,I116," ",J116,"=(",S116,") argObject.get(1);",CHAR(10),Formatting!B$1,Formatting!B$1,K116," ",L116,"=(",T116,") argObject.get(2);",CHAR(10))))),IF(C116="void",CONCATENATE(Formatting!B$1,Formatting!B$1,"break; }"),CONCATENATE(Formatting!B$1,Formatting!B$1,C116," result=",IF(C116="void","null",IF(OR(C116="byte",C116="int",C116="long"),"0",IF(C116="String",CONCATENATE(CHAR(34),"Placeholder",CHAR(34)),IF(C116="byte[]",CONCATENATE("new byte[",D116,"]"),IF(C116="float","0",IF(C116="double","0","ERROR")))))),";",CHAR(10),Formatting!B$1,Formatting!B$1,"globalResult=result;",CHAR(10),Formatting!B$1,Formatting!B$1,"break;}")))</f>
        <v xml:space="preserve">    case 1110: {//Origin [IFineADCS] Method [void accelerometerReadInterval(int interval);//1110//High level command to interact with FineADCS]
        int interval=(Integer) argObject.get(0);
        break; }</v>
      </c>
      <c r="AB116" s="7" t="str">
        <f t="shared" si="8"/>
        <v>/**
&lt;pre&gt;
High level command to interact with FineADCS
Input parameters:int interval
Return parameters:void
Size of returned parameters: 0
Set update interval
UI32: interval in [msec]
&lt;/pre&gt;
*/
void accelerometerReadInterval(int interval);//1110</v>
      </c>
    </row>
    <row r="117" spans="1:28" ht="165" x14ac:dyDescent="0.25">
      <c r="A117" s="2" t="s">
        <v>5</v>
      </c>
      <c r="B117" s="2" t="s">
        <v>6</v>
      </c>
      <c r="C117" s="2" t="str">
        <f>'Data types'!A$1</f>
        <v>void</v>
      </c>
      <c r="D117" s="2">
        <v>0</v>
      </c>
      <c r="E117" s="2" t="s">
        <v>356</v>
      </c>
      <c r="F117" s="2">
        <v>1</v>
      </c>
      <c r="G117" s="2" t="str">
        <f>'Data types'!A$9</f>
        <v>float[]</v>
      </c>
      <c r="H117" s="2" t="s">
        <v>185</v>
      </c>
      <c r="J117" s="10"/>
      <c r="K117" s="10"/>
      <c r="L117" s="10"/>
      <c r="M117" s="10" t="s">
        <v>76</v>
      </c>
      <c r="N117" s="16" t="s">
        <v>357</v>
      </c>
      <c r="O117" s="10" t="s">
        <v>358</v>
      </c>
      <c r="P117" s="12" t="s">
        <v>48</v>
      </c>
      <c r="Q117" s="3">
        <f t="shared" si="9"/>
        <v>1111</v>
      </c>
      <c r="R117" s="3" t="str">
        <f>IF(G117="","",VLOOKUP(G117,'Data types'!A$1:B$20,2,FALSE))</f>
        <v>float[]</v>
      </c>
      <c r="S117" s="3" t="str">
        <f>IF(I117="","",VLOOKUP(I117,'Data types'!A$1:B$20,2,FALSE))</f>
        <v/>
      </c>
      <c r="T117" s="3" t="str">
        <f>IF(K117="","",VLOOKUP(K117,'Data types'!A$1:B$20,2,FALSE))</f>
        <v/>
      </c>
      <c r="U117" s="3" t="str">
        <f t="shared" si="5"/>
        <v>values</v>
      </c>
      <c r="V117" s="3" t="str">
        <f t="shared" si="6"/>
        <v>float[] values</v>
      </c>
      <c r="W117" s="3">
        <f>IF(C117="","",VLOOKUP(C117,'Data types'!$A$1:$B$20,2,FALSE))</f>
        <v>0</v>
      </c>
      <c r="X117" s="24" t="str">
        <f t="shared" si="7"/>
        <v>/**
&lt;pre&gt;
High level command to interact with FineADCS
Input parameters:float[] values
Return parameters:void
Size of returned parameters: 0
Set Value on Magnetometer [in HIL Mode]
3x F32: value on 3 axis in [T]
&lt;/pre&gt;
*/</v>
      </c>
      <c r="Y117" s="6" t="str">
        <f>CONCATENATE(Formatting!B$1,C117," ",E117,"(",V117,");//",Q117,"//",M117)</f>
        <v xml:space="preserve">    void magnetometerSetMagneticField(float[] values);//1111//High level command to interact with FineADCS</v>
      </c>
      <c r="Z117" s="7" t="str">
        <f>CONCATENATE(Formatting!B$1,"@Override",CHAR(10),Formatting!B$1,"@InternalData (internalID=",Q117,",commandIDs={",CHAR(34),O117,CHAR(34),",",CHAR(34),P117,CHAR(34),"},argNames={",IF(F117="",CONCATENATE(CHAR(34),CHAR(34)),IF(F117=1,CONCATENATE(CHAR(34),H117,CHAR(34)),IF(F117=2,CONCATENATE(CHAR(34),H117,CHAR(34),",",CHAR(34),J117,CHAR(34)),IF(F117=3,CONCATENATE(CHAR(34),H117,CHAR(34),",",CHAR(34),J117,CHAR(34),",",CHAR(34),L117,CHAR(34)),"other")))),"})",CHAR(10),Formatting!B$1,"public ",C117," ",E117,"(",V117,") {",CHAR(10),IF(F117="",CONCATENATE(Formatting!B$1,Formatting!B$1,"ArrayList&lt;Object&gt; argObject=null;",CHAR(10)),IF(F117=1,CONCATENATE(Formatting!B$1,Formatting!B$1,"ArrayList&lt;Object&gt; argObject = new ArrayList&lt;Object&gt;();",CHAR(10),Formatting!B$1,Formatting!B$1,"argObject.add(",H117,");",CHAR(10)),IF(F117=2,CONCATENATE(Formatting!B$1,Formatting!B$1,"ArrayList&lt;Object&gt; argObject = new ArrayList&lt;Object&gt;();",CHAR(10),Formatting!B$1,Formatting!B$1,"argObject.add(",H117,");",CHAR(10),Formatting!B$1,Formatting!B$1,"argObject.add(",J117,");",CHAR(10)),CONCATENATE(Formatting!B$1,Formatting!B$1,"ArrayList&lt;Object&gt; argObject = new ArrayList&lt;Object&gt;();",CHAR(10),Formatting!B$1,Formatting!B$1,"argObject.add(",H117,");",CHAR(10),Formatting!B$1,Formatting!B$1,"argObject.add(",J117,");",CHAR(10),Formatting!B$1,Formatting!B$1,"argObject.add(",L117,");",CHAR(10))))),IF(C117="void",CONCATENATE(Formatting!B$1,Formatting!B$1),CONCATENATE(Formatting!B$1,Formatting!B$1,"return (",W117,") ")),"super.getSimulatorNode().runGenericMethod(",Q117,",argObject);",CHAR(10),Formatting!B$1,"};")</f>
        <v xml:space="preserve">    @Override
    @InternalData (internalID=1111,commandIDs={"0xC6","0x01"},argNames={"values"})
    public void magnetometerSetMagneticField(float[] values) {
        ArrayList&lt;Object&gt; argObject = new ArrayList&lt;Object&gt;();
        argObject.add(values);
        super.getSimulatorNode().runGenericMethod(1111,argObject);
    };</v>
      </c>
      <c r="AA117" s="7" t="str">
        <f>CONCATENATE(Formatting!B$1,"case ",Q117,": {//Origin [",A117,"] Method [",TRIM(Y117),"]",CHAR(10),IF(F117="","",IF(F117=1,CONCATENATE(Formatting!B$1,Formatting!B$1,G117," ",H117,"=(",R117,") argObject.get(0);",CHAR(10)),IF(F117=2,CONCATENATE(Formatting!B$1,Formatting!B$1,G117," ",H117,"=(",R117,") argObject.get(0);",CHAR(10),Formatting!B$1,Formatting!B$1,I117," ",J117,"=(",S117,") argObject.get(1);",CHAR(10)),CONCATENATE(Formatting!B$1,Formatting!B$1,G117," ",H117,"=(",R117,") argObject.get(0);",CHAR(10),Formatting!B$1,Formatting!B$1,I117," ",J117,"=(",S117,") argObject.get(1);",CHAR(10),Formatting!B$1,Formatting!B$1,K117," ",L117,"=(",T117,") argObject.get(2);",CHAR(10))))),IF(C117="void",CONCATENATE(Formatting!B$1,Formatting!B$1,"break; }"),CONCATENATE(Formatting!B$1,Formatting!B$1,C117," result=",IF(C117="void","null",IF(OR(C117="byte",C117="int",C117="long"),"0",IF(C117="String",CONCATENATE(CHAR(34),"Placeholder",CHAR(34)),IF(C117="byte[]",CONCATENATE("new byte[",D117,"]"),IF(C117="float","0",IF(C117="double","0","ERROR")))))),";",CHAR(10),Formatting!B$1,Formatting!B$1,"globalResult=result;",CHAR(10),Formatting!B$1,Formatting!B$1,"break;}")))</f>
        <v xml:space="preserve">    case 1111: {//Origin [IFineADCS] Method [void magnetometerSetMagneticField(float[] values);//1111//High level command to interact with FineADCS]
        float[] values=(float[]) argObject.get(0);
        break; }</v>
      </c>
      <c r="AB117" s="7" t="str">
        <f t="shared" si="8"/>
        <v>/**
&lt;pre&gt;
High level command to interact with FineADCS
Input parameters:float[] values
Return parameters:void
Size of returned parameters: 0
Set Value on Magnetometer [in HIL Mode]
3x F32: value on 3 axis in [T]
&lt;/pre&gt;
*/
void magnetometerSetMagneticField(float[] values);//1111</v>
      </c>
    </row>
    <row r="118" spans="1:28" ht="165" x14ac:dyDescent="0.25">
      <c r="A118" s="2" t="s">
        <v>5</v>
      </c>
      <c r="B118" s="2" t="s">
        <v>6</v>
      </c>
      <c r="C118" s="2" t="str">
        <f>'Data types'!A$5</f>
        <v>byte[]</v>
      </c>
      <c r="D118" s="2">
        <v>12</v>
      </c>
      <c r="E118" s="2" t="s">
        <v>359</v>
      </c>
      <c r="J118" s="10"/>
      <c r="K118" s="10"/>
      <c r="L118" s="10"/>
      <c r="M118" s="10" t="s">
        <v>76</v>
      </c>
      <c r="N118" s="16" t="s">
        <v>360</v>
      </c>
      <c r="O118" s="10" t="s">
        <v>358</v>
      </c>
      <c r="P118" s="12" t="s">
        <v>49</v>
      </c>
      <c r="Q118" s="3">
        <f t="shared" si="9"/>
        <v>1112</v>
      </c>
      <c r="R118" s="3" t="str">
        <f>IF(G118="","",VLOOKUP(G118,'Data types'!A$1:B$20,2,FALSE))</f>
        <v/>
      </c>
      <c r="S118" s="3" t="str">
        <f>IF(I118="","",VLOOKUP(I118,'Data types'!A$1:B$20,2,FALSE))</f>
        <v/>
      </c>
      <c r="T118" s="3" t="str">
        <f>IF(K118="","",VLOOKUP(K118,'Data types'!A$1:B$20,2,FALSE))</f>
        <v/>
      </c>
      <c r="U118" s="3" t="str">
        <f t="shared" si="5"/>
        <v/>
      </c>
      <c r="V118" s="3" t="str">
        <f t="shared" si="6"/>
        <v/>
      </c>
      <c r="W118" s="3" t="str">
        <f>IF(C118="","",VLOOKUP(C118,'Data types'!$A$1:$B$20,2,FALSE))</f>
        <v>byte[]</v>
      </c>
      <c r="X118" s="24" t="str">
        <f t="shared" si="7"/>
        <v>/**
&lt;pre&gt;
High level command to interact with FineADCS
Input parameters:
Return parameters:byte[]
Size of returned parameters: 12
Get Value on Magnetometer
3x F32: value of 3 axis in [T]
&lt;/pre&gt;
*/</v>
      </c>
      <c r="Y118" s="6" t="str">
        <f>CONCATENATE(Formatting!B$1,C118," ",E118,"(",V118,");//",Q118,"//",M118)</f>
        <v xml:space="preserve">    byte[] magnetometerGetMagneticField();//1112//High level command to interact with FineADCS</v>
      </c>
      <c r="Z118" s="7" t="str">
        <f>CONCATENATE(Formatting!B$1,"@Override",CHAR(10),Formatting!B$1,"@InternalData (internalID=",Q118,",commandIDs={",CHAR(34),O118,CHAR(34),",",CHAR(34),P118,CHAR(34),"},argNames={",IF(F118="",CONCATENATE(CHAR(34),CHAR(34)),IF(F118=1,CONCATENATE(CHAR(34),H118,CHAR(34)),IF(F118=2,CONCATENATE(CHAR(34),H118,CHAR(34),",",CHAR(34),J118,CHAR(34)),IF(F118=3,CONCATENATE(CHAR(34),H118,CHAR(34),",",CHAR(34),J118,CHAR(34),",",CHAR(34),L118,CHAR(34)),"other")))),"})",CHAR(10),Formatting!B$1,"public ",C118," ",E118,"(",V118,") {",CHAR(10),IF(F118="",CONCATENATE(Formatting!B$1,Formatting!B$1,"ArrayList&lt;Object&gt; argObject=null;",CHAR(10)),IF(F118=1,CONCATENATE(Formatting!B$1,Formatting!B$1,"ArrayList&lt;Object&gt; argObject = new ArrayList&lt;Object&gt;();",CHAR(10),Formatting!B$1,Formatting!B$1,"argObject.add(",H118,");",CHAR(10)),IF(F118=2,CONCATENATE(Formatting!B$1,Formatting!B$1,"ArrayList&lt;Object&gt; argObject = new ArrayList&lt;Object&gt;();",CHAR(10),Formatting!B$1,Formatting!B$1,"argObject.add(",H118,");",CHAR(10),Formatting!B$1,Formatting!B$1,"argObject.add(",J118,");",CHAR(10)),CONCATENATE(Formatting!B$1,Formatting!B$1,"ArrayList&lt;Object&gt; argObject = new ArrayList&lt;Object&gt;();",CHAR(10),Formatting!B$1,Formatting!B$1,"argObject.add(",H118,");",CHAR(10),Formatting!B$1,Formatting!B$1,"argObject.add(",J118,");",CHAR(10),Formatting!B$1,Formatting!B$1,"argObject.add(",L118,");",CHAR(10))))),IF(C118="void",CONCATENATE(Formatting!B$1,Formatting!B$1),CONCATENATE(Formatting!B$1,Formatting!B$1,"return (",W118,") ")),"super.getSimulatorNode().runGenericMethod(",Q118,",argObject);",CHAR(10),Formatting!B$1,"};")</f>
        <v xml:space="preserve">    @Override
    @InternalData (internalID=1112,commandIDs={"0xC6","0x02"},argNames={""})
    public byte[] magnetometerGetMagneticField() {
        ArrayList&lt;Object&gt; argObject=null;
        return (byte[]) super.getSimulatorNode().runGenericMethod(1112,argObject);
    };</v>
      </c>
      <c r="AA118" s="7" t="str">
        <f>CONCATENATE(Formatting!B$1,"case ",Q118,": {//Origin [",A118,"] Method [",TRIM(Y118),"]",CHAR(10),IF(F118="","",IF(F118=1,CONCATENATE(Formatting!B$1,Formatting!B$1,G118," ",H118,"=(",R118,") argObject.get(0);",CHAR(10)),IF(F118=2,CONCATENATE(Formatting!B$1,Formatting!B$1,G118," ",H118,"=(",R118,") argObject.get(0);",CHAR(10),Formatting!B$1,Formatting!B$1,I118," ",J118,"=(",S118,") argObject.get(1);",CHAR(10)),CONCATENATE(Formatting!B$1,Formatting!B$1,G118," ",H118,"=(",R118,") argObject.get(0);",CHAR(10),Formatting!B$1,Formatting!B$1,I118," ",J118,"=(",S118,") argObject.get(1);",CHAR(10),Formatting!B$1,Formatting!B$1,K118," ",L118,"=(",T118,") argObject.get(2);",CHAR(10))))),IF(C118="void",CONCATENATE(Formatting!B$1,Formatting!B$1,"break; }"),CONCATENATE(Formatting!B$1,Formatting!B$1,C118," result=",IF(C118="void","null",IF(OR(C118="byte",C118="int",C118="long"),"0",IF(C118="String",CONCATENATE(CHAR(34),"Placeholder",CHAR(34)),IF(C118="byte[]",CONCATENATE("new byte[",D118,"]"),IF(C118="float","0",IF(C118="double","0","ERROR")))))),";",CHAR(10),Formatting!B$1,Formatting!B$1,"globalResult=result;",CHAR(10),Formatting!B$1,Formatting!B$1,"break;}")))</f>
        <v xml:space="preserve">    case 1112: {//Origin [IFineADCS] Method [byte[] magnetometerGetMagneticField();//1112//High level command to interact with FineADCS]
        byte[] result=new byte[12];
        globalResult=result;
        break;}</v>
      </c>
      <c r="AB118" s="7" t="str">
        <f t="shared" si="8"/>
        <v>/**
&lt;pre&gt;
High level command to interact with FineADCS
Input parameters:
Return parameters:byte[]
Size of returned parameters: 12
Get Value on Magnetometer
3x F32: value of 3 axis in [T]
&lt;/pre&gt;
*/
byte[] magnetometerGetMagneticField();//1112</v>
      </c>
    </row>
    <row r="119" spans="1:28" ht="165" x14ac:dyDescent="0.25">
      <c r="A119" s="2" t="s">
        <v>5</v>
      </c>
      <c r="B119" s="2" t="s">
        <v>6</v>
      </c>
      <c r="C119" s="2" t="str">
        <f>'Data types'!A$1</f>
        <v>void</v>
      </c>
      <c r="D119" s="2">
        <v>0</v>
      </c>
      <c r="E119" s="2" t="s">
        <v>361</v>
      </c>
      <c r="F119" s="2">
        <v>1</v>
      </c>
      <c r="G119" s="2" t="str">
        <f>'Data types'!A$2</f>
        <v>int</v>
      </c>
      <c r="H119" s="2" t="s">
        <v>165</v>
      </c>
      <c r="J119" s="10"/>
      <c r="K119" s="10"/>
      <c r="L119" s="10"/>
      <c r="M119" s="10" t="s">
        <v>76</v>
      </c>
      <c r="N119" s="16" t="s">
        <v>362</v>
      </c>
      <c r="O119" s="10" t="s">
        <v>358</v>
      </c>
      <c r="P119" s="12" t="s">
        <v>54</v>
      </c>
      <c r="Q119" s="3">
        <f t="shared" si="9"/>
        <v>1113</v>
      </c>
      <c r="R119" s="3" t="str">
        <f>IF(G119="","",VLOOKUP(G119,'Data types'!A$1:B$20,2,FALSE))</f>
        <v>Integer</v>
      </c>
      <c r="S119" s="3" t="str">
        <f>IF(I119="","",VLOOKUP(I119,'Data types'!A$1:B$20,2,FALSE))</f>
        <v/>
      </c>
      <c r="T119" s="3" t="str">
        <f>IF(K119="","",VLOOKUP(K119,'Data types'!A$1:B$20,2,FALSE))</f>
        <v/>
      </c>
      <c r="U119" s="3" t="str">
        <f t="shared" si="5"/>
        <v>interval</v>
      </c>
      <c r="V119" s="3" t="str">
        <f t="shared" si="6"/>
        <v>int interval</v>
      </c>
      <c r="W119" s="3">
        <f>IF(C119="","",VLOOKUP(C119,'Data types'!$A$1:$B$20,2,FALSE))</f>
        <v>0</v>
      </c>
      <c r="X119" s="24" t="str">
        <f t="shared" si="7"/>
        <v>/**
&lt;pre&gt;
High level command to interact with FineADCS
Input parameters:int interval
Return parameters:void
Size of returned parameters: 0
Set update interval of Magnetometer
UI32: interval in [msec]
&lt;/pre&gt;
*/</v>
      </c>
      <c r="Y119" s="6" t="str">
        <f>CONCATENATE(Formatting!B$1,C119," ",E119,"(",V119,");//",Q119,"//",M119)</f>
        <v xml:space="preserve">    void magnetometerSetUpdateInterval(int interval);//1113//High level command to interact with FineADCS</v>
      </c>
      <c r="Z119" s="7" t="str">
        <f>CONCATENATE(Formatting!B$1,"@Override",CHAR(10),Formatting!B$1,"@InternalData (internalID=",Q119,",commandIDs={",CHAR(34),O119,CHAR(34),",",CHAR(34),P119,CHAR(34),"},argNames={",IF(F119="",CONCATENATE(CHAR(34),CHAR(34)),IF(F119=1,CONCATENATE(CHAR(34),H119,CHAR(34)),IF(F119=2,CONCATENATE(CHAR(34),H119,CHAR(34),",",CHAR(34),J119,CHAR(34)),IF(F119=3,CONCATENATE(CHAR(34),H119,CHAR(34),",",CHAR(34),J119,CHAR(34),",",CHAR(34),L119,CHAR(34)),"other")))),"})",CHAR(10),Formatting!B$1,"public ",C119," ",E119,"(",V119,") {",CHAR(10),IF(F119="",CONCATENATE(Formatting!B$1,Formatting!B$1,"ArrayList&lt;Object&gt; argObject=null;",CHAR(10)),IF(F119=1,CONCATENATE(Formatting!B$1,Formatting!B$1,"ArrayList&lt;Object&gt; argObject = new ArrayList&lt;Object&gt;();",CHAR(10),Formatting!B$1,Formatting!B$1,"argObject.add(",H119,");",CHAR(10)),IF(F119=2,CONCATENATE(Formatting!B$1,Formatting!B$1,"ArrayList&lt;Object&gt; argObject = new ArrayList&lt;Object&gt;();",CHAR(10),Formatting!B$1,Formatting!B$1,"argObject.add(",H119,");",CHAR(10),Formatting!B$1,Formatting!B$1,"argObject.add(",J119,");",CHAR(10)),CONCATENATE(Formatting!B$1,Formatting!B$1,"ArrayList&lt;Object&gt; argObject = new ArrayList&lt;Object&gt;();",CHAR(10),Formatting!B$1,Formatting!B$1,"argObject.add(",H119,");",CHAR(10),Formatting!B$1,Formatting!B$1,"argObject.add(",J119,");",CHAR(10),Formatting!B$1,Formatting!B$1,"argObject.add(",L119,");",CHAR(10))))),IF(C119="void",CONCATENATE(Formatting!B$1,Formatting!B$1),CONCATENATE(Formatting!B$1,Formatting!B$1,"return (",W119,") ")),"super.getSimulatorNode().runGenericMethod(",Q119,",argObject);",CHAR(10),Formatting!B$1,"};")</f>
        <v xml:space="preserve">    @Override
    @InternalData (internalID=1113,commandIDs={"0xC6","0x10"},argNames={"interval"})
    public void magnetometerSetUpdateInterval(int interval) {
        ArrayList&lt;Object&gt; argObject = new ArrayList&lt;Object&gt;();
        argObject.add(interval);
        super.getSimulatorNode().runGenericMethod(1113,argObject);
    };</v>
      </c>
      <c r="AA119" s="7" t="str">
        <f>CONCATENATE(Formatting!B$1,"case ",Q119,": {//Origin [",A119,"] Method [",TRIM(Y119),"]",CHAR(10),IF(F119="","",IF(F119=1,CONCATENATE(Formatting!B$1,Formatting!B$1,G119," ",H119,"=(",R119,") argObject.get(0);",CHAR(10)),IF(F119=2,CONCATENATE(Formatting!B$1,Formatting!B$1,G119," ",H119,"=(",R119,") argObject.get(0);",CHAR(10),Formatting!B$1,Formatting!B$1,I119," ",J119,"=(",S119,") argObject.get(1);",CHAR(10)),CONCATENATE(Formatting!B$1,Formatting!B$1,G119," ",H119,"=(",R119,") argObject.get(0);",CHAR(10),Formatting!B$1,Formatting!B$1,I119," ",J119,"=(",S119,") argObject.get(1);",CHAR(10),Formatting!B$1,Formatting!B$1,K119," ",L119,"=(",T119,") argObject.get(2);",CHAR(10))))),IF(C119="void",CONCATENATE(Formatting!B$1,Formatting!B$1,"break; }"),CONCATENATE(Formatting!B$1,Formatting!B$1,C119," result=",IF(C119="void","null",IF(OR(C119="byte",C119="int",C119="long"),"0",IF(C119="String",CONCATENATE(CHAR(34),"Placeholder",CHAR(34)),IF(C119="byte[]",CONCATENATE("new byte[",D119,"]"),IF(C119="float","0",IF(C119="double","0","ERROR")))))),";",CHAR(10),Formatting!B$1,Formatting!B$1,"globalResult=result;",CHAR(10),Formatting!B$1,Formatting!B$1,"break;}")))</f>
        <v xml:space="preserve">    case 1113: {//Origin [IFineADCS] Method [void magnetometerSetUpdateInterval(int interval);//1113//High level command to interact with FineADCS]
        int interval=(Integer) argObject.get(0);
        break; }</v>
      </c>
      <c r="AB119" s="7" t="str">
        <f t="shared" si="8"/>
        <v>/**
&lt;pre&gt;
High level command to interact with FineADCS
Input parameters:int interval
Return parameters:void
Size of returned parameters: 0
Set update interval of Magnetometer
UI32: interval in [msec]
&lt;/pre&gt;
*/
void magnetometerSetUpdateInterval(int interval);//1113</v>
      </c>
    </row>
    <row r="120" spans="1:28" ht="180" x14ac:dyDescent="0.25">
      <c r="A120" s="2" t="s">
        <v>5</v>
      </c>
      <c r="B120" s="2" t="s">
        <v>6</v>
      </c>
      <c r="C120" s="2" t="str">
        <f>'Data types'!A$1</f>
        <v>void</v>
      </c>
      <c r="D120" s="2">
        <v>0</v>
      </c>
      <c r="E120" s="2" t="s">
        <v>363</v>
      </c>
      <c r="F120" s="2">
        <v>1</v>
      </c>
      <c r="G120" s="2" t="str">
        <f>'Data types'!A$9</f>
        <v>float[]</v>
      </c>
      <c r="H120" s="2" t="s">
        <v>185</v>
      </c>
      <c r="J120" s="10"/>
      <c r="K120" s="10"/>
      <c r="L120" s="10"/>
      <c r="M120" s="10" t="s">
        <v>76</v>
      </c>
      <c r="N120" s="16" t="s">
        <v>193</v>
      </c>
      <c r="O120" s="10" t="s">
        <v>358</v>
      </c>
      <c r="P120" s="12" t="s">
        <v>332</v>
      </c>
      <c r="Q120" s="3">
        <f t="shared" si="9"/>
        <v>1114</v>
      </c>
      <c r="R120" s="3" t="str">
        <f>IF(G120="","",VLOOKUP(G120,'Data types'!A$1:B$20,2,FALSE))</f>
        <v>float[]</v>
      </c>
      <c r="S120" s="3" t="str">
        <f>IF(I120="","",VLOOKUP(I120,'Data types'!A$1:B$20,2,FALSE))</f>
        <v/>
      </c>
      <c r="T120" s="3" t="str">
        <f>IF(K120="","",VLOOKUP(K120,'Data types'!A$1:B$20,2,FALSE))</f>
        <v/>
      </c>
      <c r="U120" s="3" t="str">
        <f t="shared" si="5"/>
        <v>values</v>
      </c>
      <c r="V120" s="3" t="str">
        <f t="shared" si="6"/>
        <v>float[] values</v>
      </c>
      <c r="W120" s="3">
        <f>IF(C120="","",VLOOKUP(C120,'Data types'!$A$1:$B$20,2,FALSE))</f>
        <v>0</v>
      </c>
      <c r="X120" s="24" t="str">
        <f t="shared" si="7"/>
        <v>/**
&lt;pre&gt;
High level command to interact with FineADCS
Input parameters:float[] values
Return parameters:void
Size of returned parameters: 0
Set Calibration Parameters
9x F32 - Calibration matrix
3x F32 - Calibration Offset
&lt;/pre&gt;
*/</v>
      </c>
      <c r="Y120" s="6" t="str">
        <f>CONCATENATE(Formatting!B$1,C120," ",E120,"(",V120,");//",Q120,"//",M120)</f>
        <v xml:space="preserve">    void accelerometerSetCalibrationParams(float[] values);//1114//High level command to interact with FineADCS</v>
      </c>
      <c r="Z120" s="7" t="str">
        <f>CONCATENATE(Formatting!B$1,"@Override",CHAR(10),Formatting!B$1,"@InternalData (internalID=",Q120,",commandIDs={",CHAR(34),O120,CHAR(34),",",CHAR(34),P120,CHAR(34),"},argNames={",IF(F120="",CONCATENATE(CHAR(34),CHAR(34)),IF(F120=1,CONCATENATE(CHAR(34),H120,CHAR(34)),IF(F120=2,CONCATENATE(CHAR(34),H120,CHAR(34),",",CHAR(34),J120,CHAR(34)),IF(F120=3,CONCATENATE(CHAR(34),H120,CHAR(34),",",CHAR(34),J120,CHAR(34),",",CHAR(34),L120,CHAR(34)),"other")))),"})",CHAR(10),Formatting!B$1,"public ",C120," ",E120,"(",V120,") {",CHAR(10),IF(F120="",CONCATENATE(Formatting!B$1,Formatting!B$1,"ArrayList&lt;Object&gt; argObject=null;",CHAR(10)),IF(F120=1,CONCATENATE(Formatting!B$1,Formatting!B$1,"ArrayList&lt;Object&gt; argObject = new ArrayList&lt;Object&gt;();",CHAR(10),Formatting!B$1,Formatting!B$1,"argObject.add(",H120,");",CHAR(10)),IF(F120=2,CONCATENATE(Formatting!B$1,Formatting!B$1,"ArrayList&lt;Object&gt; argObject = new ArrayList&lt;Object&gt;();",CHAR(10),Formatting!B$1,Formatting!B$1,"argObject.add(",H120,");",CHAR(10),Formatting!B$1,Formatting!B$1,"argObject.add(",J120,");",CHAR(10)),CONCATENATE(Formatting!B$1,Formatting!B$1,"ArrayList&lt;Object&gt; argObject = new ArrayList&lt;Object&gt;();",CHAR(10),Formatting!B$1,Formatting!B$1,"argObject.add(",H120,");",CHAR(10),Formatting!B$1,Formatting!B$1,"argObject.add(",J120,");",CHAR(10),Formatting!B$1,Formatting!B$1,"argObject.add(",L120,");",CHAR(10))))),IF(C120="void",CONCATENATE(Formatting!B$1,Formatting!B$1),CONCATENATE(Formatting!B$1,Formatting!B$1,"return (",W120,") ")),"super.getSimulatorNode().runGenericMethod(",Q120,",argObject);",CHAR(10),Formatting!B$1,"};")</f>
        <v xml:space="preserve">    @Override
    @InternalData (internalID=1114,commandIDs={"0xC6","0x23"},argNames={"values"})
    public void accelerometerSetCalibrationParams(float[] values) {
        ArrayList&lt;Object&gt; argObject = new ArrayList&lt;Object&gt;();
        argObject.add(values);
        super.getSimulatorNode().runGenericMethod(1114,argObject);
    };</v>
      </c>
      <c r="AA120" s="7" t="str">
        <f>CONCATENATE(Formatting!B$1,"case ",Q120,": {//Origin [",A120,"] Method [",TRIM(Y120),"]",CHAR(10),IF(F120="","",IF(F120=1,CONCATENATE(Formatting!B$1,Formatting!B$1,G120," ",H120,"=(",R120,") argObject.get(0);",CHAR(10)),IF(F120=2,CONCATENATE(Formatting!B$1,Formatting!B$1,G120," ",H120,"=(",R120,") argObject.get(0);",CHAR(10),Formatting!B$1,Formatting!B$1,I120," ",J120,"=(",S120,") argObject.get(1);",CHAR(10)),CONCATENATE(Formatting!B$1,Formatting!B$1,G120," ",H120,"=(",R120,") argObject.get(0);",CHAR(10),Formatting!B$1,Formatting!B$1,I120," ",J120,"=(",S120,") argObject.get(1);",CHAR(10),Formatting!B$1,Formatting!B$1,K120," ",L120,"=(",T120,") argObject.get(2);",CHAR(10))))),IF(C120="void",CONCATENATE(Formatting!B$1,Formatting!B$1,"break; }"),CONCATENATE(Formatting!B$1,Formatting!B$1,C120," result=",IF(C120="void","null",IF(OR(C120="byte",C120="int",C120="long"),"0",IF(C120="String",CONCATENATE(CHAR(34),"Placeholder",CHAR(34)),IF(C120="byte[]",CONCATENATE("new byte[",D120,"]"),IF(C120="float","0",IF(C120="double","0","ERROR")))))),";",CHAR(10),Formatting!B$1,Formatting!B$1,"globalResult=result;",CHAR(10),Formatting!B$1,Formatting!B$1,"break;}")))</f>
        <v xml:space="preserve">    case 1114: {//Origin [IFineADCS] Method [void accelerometerSetCalibrationParams(float[] values);//1114//High level command to interact with FineADCS]
        float[] values=(float[]) argObject.get(0);
        break; }</v>
      </c>
      <c r="AB120" s="7" t="str">
        <f t="shared" si="8"/>
        <v>/**
&lt;pre&gt;
High level command to interact with FineADCS
Input parameters:float[] values
Return parameters:void
Size of returned parameters: 0
Set Calibration Parameters
9x F32 - Calibration matrix
3x F32 - Calibration Offset
&lt;/pre&gt;
*/
void accelerometerSetCalibrationParams(float[] values);//1114</v>
      </c>
    </row>
    <row r="121" spans="1:28" ht="180" x14ac:dyDescent="0.25">
      <c r="A121" s="2" t="s">
        <v>5</v>
      </c>
      <c r="B121" s="2" t="s">
        <v>6</v>
      </c>
      <c r="C121" s="2" t="str">
        <f>'Data types'!A$5</f>
        <v>byte[]</v>
      </c>
      <c r="D121" s="2">
        <v>48</v>
      </c>
      <c r="E121" s="2" t="s">
        <v>364</v>
      </c>
      <c r="J121" s="10"/>
      <c r="K121" s="10"/>
      <c r="L121" s="10"/>
      <c r="M121" s="10" t="s">
        <v>76</v>
      </c>
      <c r="N121" s="16" t="s">
        <v>195</v>
      </c>
      <c r="O121" s="10" t="s">
        <v>358</v>
      </c>
      <c r="P121" s="12" t="s">
        <v>334</v>
      </c>
      <c r="Q121" s="3">
        <f t="shared" si="9"/>
        <v>1115</v>
      </c>
      <c r="R121" s="3" t="str">
        <f>IF(G121="","",VLOOKUP(G121,'Data types'!A$1:B$20,2,FALSE))</f>
        <v/>
      </c>
      <c r="S121" s="3" t="str">
        <f>IF(I121="","",VLOOKUP(I121,'Data types'!A$1:B$20,2,FALSE))</f>
        <v/>
      </c>
      <c r="T121" s="3" t="str">
        <f>IF(K121="","",VLOOKUP(K121,'Data types'!A$1:B$20,2,FALSE))</f>
        <v/>
      </c>
      <c r="U121" s="3" t="str">
        <f t="shared" si="5"/>
        <v/>
      </c>
      <c r="V121" s="3" t="str">
        <f t="shared" si="6"/>
        <v/>
      </c>
      <c r="W121" s="3" t="str">
        <f>IF(C121="","",VLOOKUP(C121,'Data types'!$A$1:$B$20,2,FALSE))</f>
        <v>byte[]</v>
      </c>
      <c r="X121" s="24" t="str">
        <f t="shared" si="7"/>
        <v>/**
&lt;pre&gt;
High level command to interact with FineADCS
Input parameters:
Return parameters:byte[]
Size of returned parameters: 48
Get Calibration Parameters
9x F32 - Calibration matrix
3x F32 - Calibration Offset
&lt;/pre&gt;
*/</v>
      </c>
      <c r="Y121" s="6" t="str">
        <f>CONCATENATE(Formatting!B$1,C121," ",E121,"(",V121,");//",Q121,"//",M121)</f>
        <v xml:space="preserve">    byte[] accelerometerGetCalibrationParams();//1115//High level command to interact with FineADCS</v>
      </c>
      <c r="Z121" s="7" t="str">
        <f>CONCATENATE(Formatting!B$1,"@Override",CHAR(10),Formatting!B$1,"@InternalData (internalID=",Q121,",commandIDs={",CHAR(34),O121,CHAR(34),",",CHAR(34),P121,CHAR(34),"},argNames={",IF(F121="",CONCATENATE(CHAR(34),CHAR(34)),IF(F121=1,CONCATENATE(CHAR(34),H121,CHAR(34)),IF(F121=2,CONCATENATE(CHAR(34),H121,CHAR(34),",",CHAR(34),J121,CHAR(34)),IF(F121=3,CONCATENATE(CHAR(34),H121,CHAR(34),",",CHAR(34),J121,CHAR(34),",",CHAR(34),L121,CHAR(34)),"other")))),"})",CHAR(10),Formatting!B$1,"public ",C121," ",E121,"(",V121,") {",CHAR(10),IF(F121="",CONCATENATE(Formatting!B$1,Formatting!B$1,"ArrayList&lt;Object&gt; argObject=null;",CHAR(10)),IF(F121=1,CONCATENATE(Formatting!B$1,Formatting!B$1,"ArrayList&lt;Object&gt; argObject = new ArrayList&lt;Object&gt;();",CHAR(10),Formatting!B$1,Formatting!B$1,"argObject.add(",H121,");",CHAR(10)),IF(F121=2,CONCATENATE(Formatting!B$1,Formatting!B$1,"ArrayList&lt;Object&gt; argObject = new ArrayList&lt;Object&gt;();",CHAR(10),Formatting!B$1,Formatting!B$1,"argObject.add(",H121,");",CHAR(10),Formatting!B$1,Formatting!B$1,"argObject.add(",J121,");",CHAR(10)),CONCATENATE(Formatting!B$1,Formatting!B$1,"ArrayList&lt;Object&gt; argObject = new ArrayList&lt;Object&gt;();",CHAR(10),Formatting!B$1,Formatting!B$1,"argObject.add(",H121,");",CHAR(10),Formatting!B$1,Formatting!B$1,"argObject.add(",J121,");",CHAR(10),Formatting!B$1,Formatting!B$1,"argObject.add(",L121,");",CHAR(10))))),IF(C121="void",CONCATENATE(Formatting!B$1,Formatting!B$1),CONCATENATE(Formatting!B$1,Formatting!B$1,"return (",W121,") ")),"super.getSimulatorNode().runGenericMethod(",Q121,",argObject);",CHAR(10),Formatting!B$1,"};")</f>
        <v xml:space="preserve">    @Override
    @InternalData (internalID=1115,commandIDs={"0xC6","0x24"},argNames={""})
    public byte[] accelerometerGetCalibrationParams() {
        ArrayList&lt;Object&gt; argObject=null;
        return (byte[]) super.getSimulatorNode().runGenericMethod(1115,argObject);
    };</v>
      </c>
      <c r="AA121" s="7" t="str">
        <f>CONCATENATE(Formatting!B$1,"case ",Q121,": {//Origin [",A121,"] Method [",TRIM(Y121),"]",CHAR(10),IF(F121="","",IF(F121=1,CONCATENATE(Formatting!B$1,Formatting!B$1,G121," ",H121,"=(",R121,") argObject.get(0);",CHAR(10)),IF(F121=2,CONCATENATE(Formatting!B$1,Formatting!B$1,G121," ",H121,"=(",R121,") argObject.get(0);",CHAR(10),Formatting!B$1,Formatting!B$1,I121," ",J121,"=(",S121,") argObject.get(1);",CHAR(10)),CONCATENATE(Formatting!B$1,Formatting!B$1,G121," ",H121,"=(",R121,") argObject.get(0);",CHAR(10),Formatting!B$1,Formatting!B$1,I121," ",J121,"=(",S121,") argObject.get(1);",CHAR(10),Formatting!B$1,Formatting!B$1,K121," ",L121,"=(",T121,") argObject.get(2);",CHAR(10))))),IF(C121="void",CONCATENATE(Formatting!B$1,Formatting!B$1,"break; }"),CONCATENATE(Formatting!B$1,Formatting!B$1,C121," result=",IF(C121="void","null",IF(OR(C121="byte",C121="int",C121="long"),"0",IF(C121="String",CONCATENATE(CHAR(34),"Placeholder",CHAR(34)),IF(C121="byte[]",CONCATENATE("new byte[",D121,"]"),IF(C121="float","0",IF(C121="double","0","ERROR")))))),";",CHAR(10),Formatting!B$1,Formatting!B$1,"globalResult=result;",CHAR(10),Formatting!B$1,Formatting!B$1,"break;}")))</f>
        <v xml:space="preserve">    case 1115: {//Origin [IFineADCS] Method [byte[] accelerometerGetCalibrationParams();//1115//High level command to interact with FineADCS]
        byte[] result=new byte[48];
        globalResult=result;
        break;}</v>
      </c>
      <c r="AB121" s="7" t="str">
        <f t="shared" si="8"/>
        <v>/**
&lt;pre&gt;
High level command to interact with FineADCS
Input parameters:
Return parameters:byte[]
Size of returned parameters: 48
Get Calibration Parameters
9x F32 - Calibration matrix
3x F32 - Calibration Offset
&lt;/pre&gt;
*/
byte[] accelerometerGetCalibrationParams();//1115</v>
      </c>
    </row>
    <row r="122" spans="1:28" ht="150" x14ac:dyDescent="0.25">
      <c r="A122" s="2" t="s">
        <v>5</v>
      </c>
      <c r="B122" s="2" t="s">
        <v>6</v>
      </c>
      <c r="C122" s="2" t="str">
        <f>'Data types'!A$1</f>
        <v>void</v>
      </c>
      <c r="D122" s="2">
        <v>0</v>
      </c>
      <c r="E122" s="2" t="s">
        <v>365</v>
      </c>
      <c r="J122" s="10"/>
      <c r="K122" s="10"/>
      <c r="L122" s="10"/>
      <c r="M122" s="10" t="s">
        <v>76</v>
      </c>
      <c r="N122" s="16" t="s">
        <v>198</v>
      </c>
      <c r="O122" s="10" t="s">
        <v>358</v>
      </c>
      <c r="P122" s="12" t="s">
        <v>336</v>
      </c>
      <c r="Q122" s="3">
        <f t="shared" si="9"/>
        <v>1116</v>
      </c>
      <c r="R122" s="3" t="str">
        <f>IF(G122="","",VLOOKUP(G122,'Data types'!A$1:B$20,2,FALSE))</f>
        <v/>
      </c>
      <c r="S122" s="3" t="str">
        <f>IF(I122="","",VLOOKUP(I122,'Data types'!A$1:B$20,2,FALSE))</f>
        <v/>
      </c>
      <c r="T122" s="3" t="str">
        <f>IF(K122="","",VLOOKUP(K122,'Data types'!A$1:B$20,2,FALSE))</f>
        <v/>
      </c>
      <c r="U122" s="3" t="str">
        <f t="shared" si="5"/>
        <v/>
      </c>
      <c r="V122" s="3" t="str">
        <f t="shared" si="6"/>
        <v/>
      </c>
      <c r="W122" s="3">
        <f>IF(C122="","",VLOOKUP(C122,'Data types'!$A$1:$B$20,2,FALSE))</f>
        <v>0</v>
      </c>
      <c r="X122" s="24" t="str">
        <f t="shared" si="7"/>
        <v>/**
&lt;pre&gt;
High level command to interact with FineADCS
Input parameters:
Return parameters:void
Size of returned parameters: 0
Enable Calibration
&lt;/pre&gt;
*/</v>
      </c>
      <c r="Y122" s="6" t="str">
        <f>CONCATENATE(Formatting!B$1,C122," ",E122,"(",V122,");//",Q122,"//",M122)</f>
        <v xml:space="preserve">    void accelerometerEnableCalibration();//1116//High level command to interact with FineADCS</v>
      </c>
      <c r="Z122" s="7" t="str">
        <f>CONCATENATE(Formatting!B$1,"@Override",CHAR(10),Formatting!B$1,"@InternalData (internalID=",Q122,",commandIDs={",CHAR(34),O122,CHAR(34),",",CHAR(34),P122,CHAR(34),"},argNames={",IF(F122="",CONCATENATE(CHAR(34),CHAR(34)),IF(F122=1,CONCATENATE(CHAR(34),H122,CHAR(34)),IF(F122=2,CONCATENATE(CHAR(34),H122,CHAR(34),",",CHAR(34),J122,CHAR(34)),IF(F122=3,CONCATENATE(CHAR(34),H122,CHAR(34),",",CHAR(34),J122,CHAR(34),",",CHAR(34),L122,CHAR(34)),"other")))),"})",CHAR(10),Formatting!B$1,"public ",C122," ",E122,"(",V122,") {",CHAR(10),IF(F122="",CONCATENATE(Formatting!B$1,Formatting!B$1,"ArrayList&lt;Object&gt; argObject=null;",CHAR(10)),IF(F122=1,CONCATENATE(Formatting!B$1,Formatting!B$1,"ArrayList&lt;Object&gt; argObject = new ArrayList&lt;Object&gt;();",CHAR(10),Formatting!B$1,Formatting!B$1,"argObject.add(",H122,");",CHAR(10)),IF(F122=2,CONCATENATE(Formatting!B$1,Formatting!B$1,"ArrayList&lt;Object&gt; argObject = new ArrayList&lt;Object&gt;();",CHAR(10),Formatting!B$1,Formatting!B$1,"argObject.add(",H122,");",CHAR(10),Formatting!B$1,Formatting!B$1,"argObject.add(",J122,");",CHAR(10)),CONCATENATE(Formatting!B$1,Formatting!B$1,"ArrayList&lt;Object&gt; argObject = new ArrayList&lt;Object&gt;();",CHAR(10),Formatting!B$1,Formatting!B$1,"argObject.add(",H122,");",CHAR(10),Formatting!B$1,Formatting!B$1,"argObject.add(",J122,");",CHAR(10),Formatting!B$1,Formatting!B$1,"argObject.add(",L122,");",CHAR(10))))),IF(C122="void",CONCATENATE(Formatting!B$1,Formatting!B$1),CONCATENATE(Formatting!B$1,Formatting!B$1,"return (",W122,") ")),"super.getSimulatorNode().runGenericMethod(",Q122,",argObject);",CHAR(10),Formatting!B$1,"};")</f>
        <v xml:space="preserve">    @Override
    @InternalData (internalID=1116,commandIDs={"0xC6","0x25"},argNames={""})
    public void accelerometerEnableCalibration() {
        ArrayList&lt;Object&gt; argObject=null;
        super.getSimulatorNode().runGenericMethod(1116,argObject);
    };</v>
      </c>
      <c r="AA122" s="7" t="str">
        <f>CONCATENATE(Formatting!B$1,"case ",Q122,": {//Origin [",A122,"] Method [",TRIM(Y122),"]",CHAR(10),IF(F122="","",IF(F122=1,CONCATENATE(Formatting!B$1,Formatting!B$1,G122," ",H122,"=(",R122,") argObject.get(0);",CHAR(10)),IF(F122=2,CONCATENATE(Formatting!B$1,Formatting!B$1,G122," ",H122,"=(",R122,") argObject.get(0);",CHAR(10),Formatting!B$1,Formatting!B$1,I122," ",J122,"=(",S122,") argObject.get(1);",CHAR(10)),CONCATENATE(Formatting!B$1,Formatting!B$1,G122," ",H122,"=(",R122,") argObject.get(0);",CHAR(10),Formatting!B$1,Formatting!B$1,I122," ",J122,"=(",S122,") argObject.get(1);",CHAR(10),Formatting!B$1,Formatting!B$1,K122," ",L122,"=(",T122,") argObject.get(2);",CHAR(10))))),IF(C122="void",CONCATENATE(Formatting!B$1,Formatting!B$1,"break; }"),CONCATENATE(Formatting!B$1,Formatting!B$1,C122," result=",IF(C122="void","null",IF(OR(C122="byte",C122="int",C122="long"),"0",IF(C122="String",CONCATENATE(CHAR(34),"Placeholder",CHAR(34)),IF(C122="byte[]",CONCATENATE("new byte[",D122,"]"),IF(C122="float","0",IF(C122="double","0","ERROR")))))),";",CHAR(10),Formatting!B$1,Formatting!B$1,"globalResult=result;",CHAR(10),Formatting!B$1,Formatting!B$1,"break;}")))</f>
        <v xml:space="preserve">    case 1116: {//Origin [IFineADCS] Method [void accelerometerEnableCalibration();//1116//High level command to interact with FineADCS]
        break; }</v>
      </c>
      <c r="AB122" s="7" t="str">
        <f t="shared" si="8"/>
        <v>/**
&lt;pre&gt;
High level command to interact with FineADCS
Input parameters:
Return parameters:void
Size of returned parameters: 0
Enable Calibration
&lt;/pre&gt;
*/
void accelerometerEnableCalibration();//1116</v>
      </c>
    </row>
    <row r="123" spans="1:28" ht="150" x14ac:dyDescent="0.25">
      <c r="A123" s="2" t="s">
        <v>5</v>
      </c>
      <c r="B123" s="2" t="s">
        <v>6</v>
      </c>
      <c r="C123" s="2" t="str">
        <f>'Data types'!A$1</f>
        <v>void</v>
      </c>
      <c r="D123" s="2">
        <v>0</v>
      </c>
      <c r="E123" s="2" t="s">
        <v>366</v>
      </c>
      <c r="J123" s="10"/>
      <c r="K123" s="10"/>
      <c r="L123" s="10"/>
      <c r="M123" s="10" t="s">
        <v>76</v>
      </c>
      <c r="N123" s="16" t="s">
        <v>200</v>
      </c>
      <c r="O123" s="10" t="s">
        <v>358</v>
      </c>
      <c r="P123" s="12" t="s">
        <v>338</v>
      </c>
      <c r="Q123" s="3">
        <f t="shared" si="9"/>
        <v>1117</v>
      </c>
      <c r="R123" s="3" t="str">
        <f>IF(G123="","",VLOOKUP(G123,'Data types'!A$1:B$20,2,FALSE))</f>
        <v/>
      </c>
      <c r="S123" s="3" t="str">
        <f>IF(I123="","",VLOOKUP(I123,'Data types'!A$1:B$20,2,FALSE))</f>
        <v/>
      </c>
      <c r="T123" s="3" t="str">
        <f>IF(K123="","",VLOOKUP(K123,'Data types'!A$1:B$20,2,FALSE))</f>
        <v/>
      </c>
      <c r="U123" s="3" t="str">
        <f t="shared" si="5"/>
        <v/>
      </c>
      <c r="V123" s="3" t="str">
        <f t="shared" si="6"/>
        <v/>
      </c>
      <c r="W123" s="3">
        <f>IF(C123="","",VLOOKUP(C123,'Data types'!$A$1:$B$20,2,FALSE))</f>
        <v>0</v>
      </c>
      <c r="X123" s="24" t="str">
        <f t="shared" si="7"/>
        <v>/**
&lt;pre&gt;
High level command to interact with FineADCS
Input parameters:
Return parameters:void
Size of returned parameters: 0
Disable Calibration
&lt;/pre&gt;
*/</v>
      </c>
      <c r="Y123" s="6" t="str">
        <f>CONCATENATE(Formatting!B$1,C123," ",E123,"(",V123,");//",Q123,"//",M123)</f>
        <v xml:space="preserve">    void accelerometerDisableCalibration();//1117//High level command to interact with FineADCS</v>
      </c>
      <c r="Z123" s="7" t="str">
        <f>CONCATENATE(Formatting!B$1,"@Override",CHAR(10),Formatting!B$1,"@InternalData (internalID=",Q123,",commandIDs={",CHAR(34),O123,CHAR(34),",",CHAR(34),P123,CHAR(34),"},argNames={",IF(F123="",CONCATENATE(CHAR(34),CHAR(34)),IF(F123=1,CONCATENATE(CHAR(34),H123,CHAR(34)),IF(F123=2,CONCATENATE(CHAR(34),H123,CHAR(34),",",CHAR(34),J123,CHAR(34)),IF(F123=3,CONCATENATE(CHAR(34),H123,CHAR(34),",",CHAR(34),J123,CHAR(34),",",CHAR(34),L123,CHAR(34)),"other")))),"})",CHAR(10),Formatting!B$1,"public ",C123," ",E123,"(",V123,") {",CHAR(10),IF(F123="",CONCATENATE(Formatting!B$1,Formatting!B$1,"ArrayList&lt;Object&gt; argObject=null;",CHAR(10)),IF(F123=1,CONCATENATE(Formatting!B$1,Formatting!B$1,"ArrayList&lt;Object&gt; argObject = new ArrayList&lt;Object&gt;();",CHAR(10),Formatting!B$1,Formatting!B$1,"argObject.add(",H123,");",CHAR(10)),IF(F123=2,CONCATENATE(Formatting!B$1,Formatting!B$1,"ArrayList&lt;Object&gt; argObject = new ArrayList&lt;Object&gt;();",CHAR(10),Formatting!B$1,Formatting!B$1,"argObject.add(",H123,");",CHAR(10),Formatting!B$1,Formatting!B$1,"argObject.add(",J123,");",CHAR(10)),CONCATENATE(Formatting!B$1,Formatting!B$1,"ArrayList&lt;Object&gt; argObject = new ArrayList&lt;Object&gt;();",CHAR(10),Formatting!B$1,Formatting!B$1,"argObject.add(",H123,");",CHAR(10),Formatting!B$1,Formatting!B$1,"argObject.add(",J123,");",CHAR(10),Formatting!B$1,Formatting!B$1,"argObject.add(",L123,");",CHAR(10))))),IF(C123="void",CONCATENATE(Formatting!B$1,Formatting!B$1),CONCATENATE(Formatting!B$1,Formatting!B$1,"return (",W123,") ")),"super.getSimulatorNode().runGenericMethod(",Q123,",argObject);",CHAR(10),Formatting!B$1,"};")</f>
        <v xml:space="preserve">    @Override
    @InternalData (internalID=1117,commandIDs={"0xC6","0x26"},argNames={""})
    public void accelerometerDisableCalibration() {
        ArrayList&lt;Object&gt; argObject=null;
        super.getSimulatorNode().runGenericMethod(1117,argObject);
    };</v>
      </c>
      <c r="AA123" s="7" t="str">
        <f>CONCATENATE(Formatting!B$1,"case ",Q123,": {//Origin [",A123,"] Method [",TRIM(Y123),"]",CHAR(10),IF(F123="","",IF(F123=1,CONCATENATE(Formatting!B$1,Formatting!B$1,G123," ",H123,"=(",R123,") argObject.get(0);",CHAR(10)),IF(F123=2,CONCATENATE(Formatting!B$1,Formatting!B$1,G123," ",H123,"=(",R123,") argObject.get(0);",CHAR(10),Formatting!B$1,Formatting!B$1,I123," ",J123,"=(",S123,") argObject.get(1);",CHAR(10)),CONCATENATE(Formatting!B$1,Formatting!B$1,G123," ",H123,"=(",R123,") argObject.get(0);",CHAR(10),Formatting!B$1,Formatting!B$1,I123," ",J123,"=(",S123,") argObject.get(1);",CHAR(10),Formatting!B$1,Formatting!B$1,K123," ",L123,"=(",T123,") argObject.get(2);",CHAR(10))))),IF(C123="void",CONCATENATE(Formatting!B$1,Formatting!B$1,"break; }"),CONCATENATE(Formatting!B$1,Formatting!B$1,C123," result=",IF(C123="void","null",IF(OR(C123="byte",C123="int",C123="long"),"0",IF(C123="String",CONCATENATE(CHAR(34),"Placeholder",CHAR(34)),IF(C123="byte[]",CONCATENATE("new byte[",D123,"]"),IF(C123="float","0",IF(C123="double","0","ERROR")))))),";",CHAR(10),Formatting!B$1,Formatting!B$1,"globalResult=result;",CHAR(10),Formatting!B$1,Formatting!B$1,"break;}")))</f>
        <v xml:space="preserve">    case 1117: {//Origin [IFineADCS] Method [void accelerometerDisableCalibration();//1117//High level command to interact with FineADCS]
        break; }</v>
      </c>
      <c r="AB123" s="7" t="str">
        <f t="shared" si="8"/>
        <v>/**
&lt;pre&gt;
High level command to interact with FineADCS
Input parameters:
Return parameters:void
Size of returned parameters: 0
Disable Calibration
&lt;/pre&gt;
*/
void accelerometerDisableCalibration();//1117</v>
      </c>
    </row>
    <row r="124" spans="1:28" ht="150" x14ac:dyDescent="0.25">
      <c r="A124" s="2" t="s">
        <v>5</v>
      </c>
      <c r="B124" s="2" t="s">
        <v>6</v>
      </c>
      <c r="C124" s="2" t="str">
        <f>'Data types'!A$1</f>
        <v>void</v>
      </c>
      <c r="D124" s="2">
        <v>0</v>
      </c>
      <c r="E124" s="2" t="s">
        <v>367</v>
      </c>
      <c r="F124" s="2">
        <v>1</v>
      </c>
      <c r="G124" s="2" t="str">
        <f>'Data types'!A$9</f>
        <v>float[]</v>
      </c>
      <c r="H124" s="2" t="s">
        <v>340</v>
      </c>
      <c r="J124" s="10"/>
      <c r="K124" s="10"/>
      <c r="L124" s="10"/>
      <c r="M124" s="10" t="s">
        <v>76</v>
      </c>
      <c r="N124" s="16" t="s">
        <v>369</v>
      </c>
      <c r="O124" s="10" t="s">
        <v>358</v>
      </c>
      <c r="P124" s="12" t="s">
        <v>342</v>
      </c>
      <c r="Q124" s="3">
        <f t="shared" si="9"/>
        <v>1118</v>
      </c>
      <c r="R124" s="3" t="str">
        <f>IF(G124="","",VLOOKUP(G124,'Data types'!A$1:B$20,2,FALSE))</f>
        <v>float[]</v>
      </c>
      <c r="S124" s="3" t="str">
        <f>IF(I124="","",VLOOKUP(I124,'Data types'!A$1:B$20,2,FALSE))</f>
        <v/>
      </c>
      <c r="T124" s="3" t="str">
        <f>IF(K124="","",VLOOKUP(K124,'Data types'!A$1:B$20,2,FALSE))</f>
        <v/>
      </c>
      <c r="U124" s="3" t="str">
        <f t="shared" si="5"/>
        <v>quaternionValues</v>
      </c>
      <c r="V124" s="3" t="str">
        <f t="shared" si="6"/>
        <v>float[] quaternionValues</v>
      </c>
      <c r="W124" s="3">
        <f>IF(C124="","",VLOOKUP(C124,'Data types'!$A$1:$B$20,2,FALSE))</f>
        <v>0</v>
      </c>
      <c r="X124" s="24" t="str">
        <f t="shared" si="7"/>
        <v>/**
&lt;pre&gt;
High level command to interact with FineADCS
Input parameters:float[] quaternionValues
Return parameters:void
Size of returned parameters: 0
Set Quaternion from Sun Sensor for Compass
&lt;/pre&gt;
*/</v>
      </c>
      <c r="Y124" s="6" t="str">
        <f>CONCATENATE(Formatting!B$1,C124," ",E124,"(",V124,");//",Q124,"//",M124)</f>
        <v xml:space="preserve">    void accelerometerSetQuaternionFromSunSensor(float[] quaternionValues);//1118//High level command to interact with FineADCS</v>
      </c>
      <c r="Z124" s="7" t="str">
        <f>CONCATENATE(Formatting!B$1,"@Override",CHAR(10),Formatting!B$1,"@InternalData (internalID=",Q124,",commandIDs={",CHAR(34),O124,CHAR(34),",",CHAR(34),P124,CHAR(34),"},argNames={",IF(F124="",CONCATENATE(CHAR(34),CHAR(34)),IF(F124=1,CONCATENATE(CHAR(34),H124,CHAR(34)),IF(F124=2,CONCATENATE(CHAR(34),H124,CHAR(34),",",CHAR(34),J124,CHAR(34)),IF(F124=3,CONCATENATE(CHAR(34),H124,CHAR(34),",",CHAR(34),J124,CHAR(34),",",CHAR(34),L124,CHAR(34)),"other")))),"})",CHAR(10),Formatting!B$1,"public ",C124," ",E124,"(",V124,") {",CHAR(10),IF(F124="",CONCATENATE(Formatting!B$1,Formatting!B$1,"ArrayList&lt;Object&gt; argObject=null;",CHAR(10)),IF(F124=1,CONCATENATE(Formatting!B$1,Formatting!B$1,"ArrayList&lt;Object&gt; argObject = new ArrayList&lt;Object&gt;();",CHAR(10),Formatting!B$1,Formatting!B$1,"argObject.add(",H124,");",CHAR(10)),IF(F124=2,CONCATENATE(Formatting!B$1,Formatting!B$1,"ArrayList&lt;Object&gt; argObject = new ArrayList&lt;Object&gt;();",CHAR(10),Formatting!B$1,Formatting!B$1,"argObject.add(",H124,");",CHAR(10),Formatting!B$1,Formatting!B$1,"argObject.add(",J124,");",CHAR(10)),CONCATENATE(Formatting!B$1,Formatting!B$1,"ArrayList&lt;Object&gt; argObject = new ArrayList&lt;Object&gt;();",CHAR(10),Formatting!B$1,Formatting!B$1,"argObject.add(",H124,");",CHAR(10),Formatting!B$1,Formatting!B$1,"argObject.add(",J124,");",CHAR(10),Formatting!B$1,Formatting!B$1,"argObject.add(",L124,");",CHAR(10))))),IF(C124="void",CONCATENATE(Formatting!B$1,Formatting!B$1),CONCATENATE(Formatting!B$1,Formatting!B$1,"return (",W124,") ")),"super.getSimulatorNode().runGenericMethod(",Q124,",argObject);",CHAR(10),Formatting!B$1,"};")</f>
        <v xml:space="preserve">    @Override
    @InternalData (internalID=1118,commandIDs={"0xC6","0x27"},argNames={"quaternionValues"})
    public void accelerometerSetQuaternionFromSunSensor(float[] quaternionValues) {
        ArrayList&lt;Object&gt; argObject = new ArrayList&lt;Object&gt;();
        argObject.add(quaternionValues);
        super.getSimulatorNode().runGenericMethod(1118,argObject);
    };</v>
      </c>
      <c r="AA124" s="7" t="str">
        <f>CONCATENATE(Formatting!B$1,"case ",Q124,": {//Origin [",A124,"] Method [",TRIM(Y124),"]",CHAR(10),IF(F124="","",IF(F124=1,CONCATENATE(Formatting!B$1,Formatting!B$1,G124," ",H124,"=(",R124,") argObject.get(0);",CHAR(10)),IF(F124=2,CONCATENATE(Formatting!B$1,Formatting!B$1,G124," ",H124,"=(",R124,") argObject.get(0);",CHAR(10),Formatting!B$1,Formatting!B$1,I124," ",J124,"=(",S124,") argObject.get(1);",CHAR(10)),CONCATENATE(Formatting!B$1,Formatting!B$1,G124," ",H124,"=(",R124,") argObject.get(0);",CHAR(10),Formatting!B$1,Formatting!B$1,I124," ",J124,"=(",S124,") argObject.get(1);",CHAR(10),Formatting!B$1,Formatting!B$1,K124," ",L124,"=(",T124,") argObject.get(2);",CHAR(10))))),IF(C124="void",CONCATENATE(Formatting!B$1,Formatting!B$1,"break; }"),CONCATENATE(Formatting!B$1,Formatting!B$1,C124," result=",IF(C124="void","null",IF(OR(C124="byte",C124="int",C124="long"),"0",IF(C124="String",CONCATENATE(CHAR(34),"Placeholder",CHAR(34)),IF(C124="byte[]",CONCATENATE("new byte[",D124,"]"),IF(C124="float","0",IF(C124="double","0","ERROR")))))),";",CHAR(10),Formatting!B$1,Formatting!B$1,"globalResult=result;",CHAR(10),Formatting!B$1,Formatting!B$1,"break;}")))</f>
        <v xml:space="preserve">    case 1118: {//Origin [IFineADCS] Method [void accelerometerSetQuaternionFromSunSensor(float[] quaternionValues);//1118//High level command to interact with FineADCS]
        float[] quaternionValues=(float[]) argObject.get(0);
        break; }</v>
      </c>
      <c r="AB124" s="7" t="str">
        <f t="shared" si="8"/>
        <v>/**
&lt;pre&gt;
High level command to interact with FineADCS
Input parameters:float[] quaternionValues
Return parameters:void
Size of returned parameters: 0
Set Quaternion from Sun Sensor for Compass
&lt;/pre&gt;
*/
void accelerometerSetQuaternionFromSunSensor(float[] quaternionValues);//1118</v>
      </c>
    </row>
    <row r="125" spans="1:28" ht="150" x14ac:dyDescent="0.25">
      <c r="A125" s="2" t="s">
        <v>5</v>
      </c>
      <c r="B125" s="2" t="s">
        <v>6</v>
      </c>
      <c r="C125" s="2" t="str">
        <f>'Data types'!A$5</f>
        <v>byte[]</v>
      </c>
      <c r="D125" s="2">
        <v>16</v>
      </c>
      <c r="E125" s="2" t="s">
        <v>368</v>
      </c>
      <c r="J125" s="10"/>
      <c r="K125" s="10"/>
      <c r="L125" s="10"/>
      <c r="M125" s="10" t="s">
        <v>76</v>
      </c>
      <c r="N125" s="16" t="s">
        <v>370</v>
      </c>
      <c r="O125" s="10" t="s">
        <v>358</v>
      </c>
      <c r="P125" s="12" t="s">
        <v>345</v>
      </c>
      <c r="Q125" s="3">
        <f t="shared" si="9"/>
        <v>1119</v>
      </c>
      <c r="R125" s="3" t="str">
        <f>IF(G125="","",VLOOKUP(G125,'Data types'!A$1:B$20,2,FALSE))</f>
        <v/>
      </c>
      <c r="S125" s="3" t="str">
        <f>IF(I125="","",VLOOKUP(I125,'Data types'!A$1:B$20,2,FALSE))</f>
        <v/>
      </c>
      <c r="T125" s="3" t="str">
        <f>IF(K125="","",VLOOKUP(K125,'Data types'!A$1:B$20,2,FALSE))</f>
        <v/>
      </c>
      <c r="U125" s="3" t="str">
        <f t="shared" si="5"/>
        <v/>
      </c>
      <c r="V125" s="3" t="str">
        <f t="shared" si="6"/>
        <v/>
      </c>
      <c r="W125" s="3" t="str">
        <f>IF(C125="","",VLOOKUP(C125,'Data types'!$A$1:$B$20,2,FALSE))</f>
        <v>byte[]</v>
      </c>
      <c r="X125" s="24" t="str">
        <f t="shared" si="7"/>
        <v>/**
&lt;pre&gt;
High level command to interact with FineADCS
Input parameters:
Return parameters:byte[]
Size of returned parameters: 16
Get Quaternion from Sun Sensor for Compass
&lt;/pre&gt;
*/</v>
      </c>
      <c r="Y125" s="6" t="str">
        <f>CONCATENATE(Formatting!B$1,C125," ",E125,"(",V125,");//",Q125,"//",M125)</f>
        <v xml:space="preserve">    byte[] accelerometerGetQuaternionFromSunSensor();//1119//High level command to interact with FineADCS</v>
      </c>
      <c r="Z125" s="7" t="str">
        <f>CONCATENATE(Formatting!B$1,"@Override",CHAR(10),Formatting!B$1,"@InternalData (internalID=",Q125,",commandIDs={",CHAR(34),O125,CHAR(34),",",CHAR(34),P125,CHAR(34),"},argNames={",IF(F125="",CONCATENATE(CHAR(34),CHAR(34)),IF(F125=1,CONCATENATE(CHAR(34),H125,CHAR(34)),IF(F125=2,CONCATENATE(CHAR(34),H125,CHAR(34),",",CHAR(34),J125,CHAR(34)),IF(F125=3,CONCATENATE(CHAR(34),H125,CHAR(34),",",CHAR(34),J125,CHAR(34),",",CHAR(34),L125,CHAR(34)),"other")))),"})",CHAR(10),Formatting!B$1,"public ",C125," ",E125,"(",V125,") {",CHAR(10),IF(F125="",CONCATENATE(Formatting!B$1,Formatting!B$1,"ArrayList&lt;Object&gt; argObject=null;",CHAR(10)),IF(F125=1,CONCATENATE(Formatting!B$1,Formatting!B$1,"ArrayList&lt;Object&gt; argObject = new ArrayList&lt;Object&gt;();",CHAR(10),Formatting!B$1,Formatting!B$1,"argObject.add(",H125,");",CHAR(10)),IF(F125=2,CONCATENATE(Formatting!B$1,Formatting!B$1,"ArrayList&lt;Object&gt; argObject = new ArrayList&lt;Object&gt;();",CHAR(10),Formatting!B$1,Formatting!B$1,"argObject.add(",H125,");",CHAR(10),Formatting!B$1,Formatting!B$1,"argObject.add(",J125,");",CHAR(10)),CONCATENATE(Formatting!B$1,Formatting!B$1,"ArrayList&lt;Object&gt; argObject = new ArrayList&lt;Object&gt;();",CHAR(10),Formatting!B$1,Formatting!B$1,"argObject.add(",H125,");",CHAR(10),Formatting!B$1,Formatting!B$1,"argObject.add(",J125,");",CHAR(10),Formatting!B$1,Formatting!B$1,"argObject.add(",L125,");",CHAR(10))))),IF(C125="void",CONCATENATE(Formatting!B$1,Formatting!B$1),CONCATENATE(Formatting!B$1,Formatting!B$1,"return (",W125,") ")),"super.getSimulatorNode().runGenericMethod(",Q125,",argObject);",CHAR(10),Formatting!B$1,"};")</f>
        <v xml:space="preserve">    @Override
    @InternalData (internalID=1119,commandIDs={"0xC6","0x28"},argNames={""})
    public byte[] accelerometerGetQuaternionFromSunSensor() {
        ArrayList&lt;Object&gt; argObject=null;
        return (byte[]) super.getSimulatorNode().runGenericMethod(1119,argObject);
    };</v>
      </c>
      <c r="AA125" s="7" t="str">
        <f>CONCATENATE(Formatting!B$1,"case ",Q125,": {//Origin [",A125,"] Method [",TRIM(Y125),"]",CHAR(10),IF(F125="","",IF(F125=1,CONCATENATE(Formatting!B$1,Formatting!B$1,G125," ",H125,"=(",R125,") argObject.get(0);",CHAR(10)),IF(F125=2,CONCATENATE(Formatting!B$1,Formatting!B$1,G125," ",H125,"=(",R125,") argObject.get(0);",CHAR(10),Formatting!B$1,Formatting!B$1,I125," ",J125,"=(",S125,") argObject.get(1);",CHAR(10)),CONCATENATE(Formatting!B$1,Formatting!B$1,G125," ",H125,"=(",R125,") argObject.get(0);",CHAR(10),Formatting!B$1,Formatting!B$1,I125," ",J125,"=(",S125,") argObject.get(1);",CHAR(10),Formatting!B$1,Formatting!B$1,K125," ",L125,"=(",T125,") argObject.get(2);",CHAR(10))))),IF(C125="void",CONCATENATE(Formatting!B$1,Formatting!B$1,"break; }"),CONCATENATE(Formatting!B$1,Formatting!B$1,C125," result=",IF(C125="void","null",IF(OR(C125="byte",C125="int",C125="long"),"0",IF(C125="String",CONCATENATE(CHAR(34),"Placeholder",CHAR(34)),IF(C125="byte[]",CONCATENATE("new byte[",D125,"]"),IF(C125="float","0",IF(C125="double","0","ERROR")))))),";",CHAR(10),Formatting!B$1,Formatting!B$1,"globalResult=result;",CHAR(10),Formatting!B$1,Formatting!B$1,"break;}")))</f>
        <v xml:space="preserve">    case 1119: {//Origin [IFineADCS] Method [byte[] accelerometerGetQuaternionFromSunSensor();//1119//High level command to interact with FineADCS]
        byte[] result=new byte[16];
        globalResult=result;
        break;}</v>
      </c>
      <c r="AB125" s="7" t="str">
        <f t="shared" si="8"/>
        <v>/**
&lt;pre&gt;
High level command to interact with FineADCS
Input parameters:
Return parameters:byte[]
Size of returned parameters: 16
Get Quaternion from Sun Sensor for Compass
&lt;/pre&gt;
*/
byte[] accelerometerGetQuaternionFromSunSensor();//1119</v>
      </c>
    </row>
    <row r="126" spans="1:28" ht="409.5" x14ac:dyDescent="0.25">
      <c r="A126" s="2" t="s">
        <v>5</v>
      </c>
      <c r="B126" s="2" t="s">
        <v>6</v>
      </c>
      <c r="C126" s="2" t="str">
        <f>'Data types'!A$5</f>
        <v>byte[]</v>
      </c>
      <c r="D126" s="2">
        <v>68</v>
      </c>
      <c r="E126" s="2" t="s">
        <v>378</v>
      </c>
      <c r="F126" s="2">
        <v>1</v>
      </c>
      <c r="G126" s="2" t="str">
        <f>'Data types'!A$2</f>
        <v>int</v>
      </c>
      <c r="H126" s="2" t="s">
        <v>371</v>
      </c>
      <c r="J126" s="10"/>
      <c r="K126" s="10"/>
      <c r="L126" s="10"/>
      <c r="M126" s="10" t="s">
        <v>76</v>
      </c>
      <c r="N126" s="16" t="s">
        <v>373</v>
      </c>
      <c r="O126" s="10" t="s">
        <v>372</v>
      </c>
      <c r="P126" s="12" t="s">
        <v>49</v>
      </c>
      <c r="Q126" s="3">
        <f t="shared" si="9"/>
        <v>1120</v>
      </c>
      <c r="R126" s="3" t="str">
        <f>IF(G126="","",VLOOKUP(G126,'Data types'!A$1:B$20,2,FALSE))</f>
        <v>Integer</v>
      </c>
      <c r="S126" s="3" t="str">
        <f>IF(I126="","",VLOOKUP(I126,'Data types'!A$1:B$20,2,FALSE))</f>
        <v/>
      </c>
      <c r="T126" s="3" t="str">
        <f>IF(K126="","",VLOOKUP(K126,'Data types'!A$1:B$20,2,FALSE))</f>
        <v/>
      </c>
      <c r="U126" s="3" t="str">
        <f t="shared" si="5"/>
        <v>requestRegister</v>
      </c>
      <c r="V126" s="3" t="str">
        <f t="shared" si="6"/>
        <v>int requestRegister</v>
      </c>
      <c r="W126" s="3" t="str">
        <f>IF(C126="","",VLOOKUP(C126,'Data types'!$A$1:$B$20,2,FALSE))</f>
        <v>byte[]</v>
      </c>
      <c r="X126" s="24" t="str">
        <f t="shared" si="7"/>
        <v>/**
&lt;pre&gt;
High level command to interact with FineADCS
Input parameters:int requestRegister
Return parameters:byte[]
Size of returned parameters: 68
Get Kalman 2 Telemetry:
Unselected items return zeros
UI32: Type
0 - Measured Gyro;
Data:
3xUI32 Gyro Telemetry
2 - Estimated Bias;
Data:
3x UI32 : zeros;
3x UI32 : Estimated Bias
4 - Angle Velocity;
Data:
6x UI32: zeros;
3x UI32 Angle Velocity;
8 - ST Quaternion;
Data
9x UI32 : zeros;
4x UI32 ST Telemetry
10 - Kalman Quaternion
Data:
13x UI32 zeros;
4xUI32 Kalman Quaternion
&lt;/pre&gt;
*/</v>
      </c>
      <c r="Y126" s="6" t="str">
        <f>CONCATENATE(Formatting!B$1,C126," ",E126,"(",V126,");//",Q126,"//",M126)</f>
        <v xml:space="preserve">    byte[] kalman2FilterGetTelemetry(int requestRegister);//1120//High level command to interact with FineADCS</v>
      </c>
      <c r="Z126" s="7" t="str">
        <f>CONCATENATE(Formatting!B$1,"@Override",CHAR(10),Formatting!B$1,"@InternalData (internalID=",Q126,",commandIDs={",CHAR(34),O126,CHAR(34),",",CHAR(34),P126,CHAR(34),"},argNames={",IF(F126="",CONCATENATE(CHAR(34),CHAR(34)),IF(F126=1,CONCATENATE(CHAR(34),H126,CHAR(34)),IF(F126=2,CONCATENATE(CHAR(34),H126,CHAR(34),",",CHAR(34),J126,CHAR(34)),IF(F126=3,CONCATENATE(CHAR(34),H126,CHAR(34),",",CHAR(34),J126,CHAR(34),",",CHAR(34),L126,CHAR(34)),"other")))),"})",CHAR(10),Formatting!B$1,"public ",C126," ",E126,"(",V126,") {",CHAR(10),IF(F126="",CONCATENATE(Formatting!B$1,Formatting!B$1,"ArrayList&lt;Object&gt; argObject=null;",CHAR(10)),IF(F126=1,CONCATENATE(Formatting!B$1,Formatting!B$1,"ArrayList&lt;Object&gt; argObject = new ArrayList&lt;Object&gt;();",CHAR(10),Formatting!B$1,Formatting!B$1,"argObject.add(",H126,");",CHAR(10)),IF(F126=2,CONCATENATE(Formatting!B$1,Formatting!B$1,"ArrayList&lt;Object&gt; argObject = new ArrayList&lt;Object&gt;();",CHAR(10),Formatting!B$1,Formatting!B$1,"argObject.add(",H126,");",CHAR(10),Formatting!B$1,Formatting!B$1,"argObject.add(",J126,");",CHAR(10)),CONCATENATE(Formatting!B$1,Formatting!B$1,"ArrayList&lt;Object&gt; argObject = new ArrayList&lt;Object&gt;();",CHAR(10),Formatting!B$1,Formatting!B$1,"argObject.add(",H126,");",CHAR(10),Formatting!B$1,Formatting!B$1,"argObject.add(",J126,");",CHAR(10),Formatting!B$1,Formatting!B$1,"argObject.add(",L126,");",CHAR(10))))),IF(C126="void",CONCATENATE(Formatting!B$1,Formatting!B$1),CONCATENATE(Formatting!B$1,Formatting!B$1,"return (",W126,") ")),"super.getSimulatorNode().runGenericMethod(",Q126,",argObject);",CHAR(10),Formatting!B$1,"};")</f>
        <v xml:space="preserve">    @Override
    @InternalData (internalID=1120,commandIDs={"0x30","0x02"},argNames={"requestRegister"})
    public byte[] kalman2FilterGetTelemetry(int requestRegister) {
        ArrayList&lt;Object&gt; argObject = new ArrayList&lt;Object&gt;();
        argObject.add(requestRegister);
        return (byte[]) super.getSimulatorNode().runGenericMethod(1120,argObject);
    };</v>
      </c>
      <c r="AA126" s="7" t="str">
        <f>CONCATENATE(Formatting!B$1,"case ",Q126,": {//Origin [",A126,"] Method [",TRIM(Y126),"]",CHAR(10),IF(F126="","",IF(F126=1,CONCATENATE(Formatting!B$1,Formatting!B$1,G126," ",H126,"=(",R126,") argObject.get(0);",CHAR(10)),IF(F126=2,CONCATENATE(Formatting!B$1,Formatting!B$1,G126," ",H126,"=(",R126,") argObject.get(0);",CHAR(10),Formatting!B$1,Formatting!B$1,I126," ",J126,"=(",S126,") argObject.get(1);",CHAR(10)),CONCATENATE(Formatting!B$1,Formatting!B$1,G126," ",H126,"=(",R126,") argObject.get(0);",CHAR(10),Formatting!B$1,Formatting!B$1,I126," ",J126,"=(",S126,") argObject.get(1);",CHAR(10),Formatting!B$1,Formatting!B$1,K126," ",L126,"=(",T126,") argObject.get(2);",CHAR(10))))),IF(C126="void",CONCATENATE(Formatting!B$1,Formatting!B$1,"break; }"),CONCATENATE(Formatting!B$1,Formatting!B$1,C126," result=",IF(C126="void","null",IF(OR(C126="byte",C126="int",C126="long"),"0",IF(C126="String",CONCATENATE(CHAR(34),"Placeholder",CHAR(34)),IF(C126="byte[]",CONCATENATE("new byte[",D126,"]"),IF(C126="float","0",IF(C126="double","0","ERROR")))))),";",CHAR(10),Formatting!B$1,Formatting!B$1,"globalResult=result;",CHAR(10),Formatting!B$1,Formatting!B$1,"break;}")))</f>
        <v xml:space="preserve">    case 1120: {//Origin [IFineADCS] Method [byte[] kalman2FilterGetTelemetry(int requestRegister);//1120//High level command to interact with FineADCS]
        int requestRegister=(Integer) argObject.get(0);
        byte[] result=new byte[68];
        globalResult=result;
        break;}</v>
      </c>
      <c r="AB126" s="7" t="str">
        <f t="shared" si="8"/>
        <v>/**
&lt;pre&gt;
High level command to interact with FineADCS
Input parameters:int requestRegister
Return parameters:byte[]
Size of returned parameters: 68
Get Kalman 2 Telemetry:
Unselected items return zeros
UI32: Type
0 - Measured Gyro;
Data:
3xUI32 Gyro Telemetry
2 - Estimated Bias;
Data:
3x UI32 : zeros;
3x UI32 : Estimated Bias
4 - Angle Velocity;
Data:
6x UI32: zeros;
3x UI32 Angle Velocity;
8 - ST Quaternion;
Data
9x UI32 : zeros;
4x UI32 ST Telemetry
10 - Kalman Quaternion
Data:
13x UI32 zeros;
4xUI32 Kalman Quaternion
&lt;/pre&gt;
*/
byte[] kalman2FilterGetTelemetry(int requestRegister);//1120</v>
      </c>
    </row>
    <row r="127" spans="1:28" ht="210" x14ac:dyDescent="0.25">
      <c r="A127" s="2" t="s">
        <v>5</v>
      </c>
      <c r="B127" s="2" t="s">
        <v>6</v>
      </c>
      <c r="C127" s="2" t="str">
        <f>'Data types'!A$1</f>
        <v>void</v>
      </c>
      <c r="D127" s="2">
        <v>0</v>
      </c>
      <c r="E127" s="2" t="s">
        <v>379</v>
      </c>
      <c r="F127" s="2">
        <v>1</v>
      </c>
      <c r="G127" s="2" t="str">
        <f>'Data types'!A$4</f>
        <v>byte</v>
      </c>
      <c r="H127" s="2" t="s">
        <v>374</v>
      </c>
      <c r="J127" s="10"/>
      <c r="K127" s="10"/>
      <c r="L127" s="10"/>
      <c r="M127" s="10" t="s">
        <v>76</v>
      </c>
      <c r="N127" s="16" t="s">
        <v>375</v>
      </c>
      <c r="O127" s="10" t="s">
        <v>372</v>
      </c>
      <c r="P127" s="12" t="s">
        <v>50</v>
      </c>
      <c r="Q127" s="3">
        <f t="shared" si="9"/>
        <v>1121</v>
      </c>
      <c r="R127" s="3" t="str">
        <f>IF(G127="","",VLOOKUP(G127,'Data types'!A$1:B$20,2,FALSE))</f>
        <v>Byte</v>
      </c>
      <c r="S127" s="3" t="str">
        <f>IF(I127="","",VLOOKUP(I127,'Data types'!A$1:B$20,2,FALSE))</f>
        <v/>
      </c>
      <c r="T127" s="3" t="str">
        <f>IF(K127="","",VLOOKUP(K127,'Data types'!A$1:B$20,2,FALSE))</f>
        <v/>
      </c>
      <c r="U127" s="3" t="str">
        <f t="shared" si="5"/>
        <v>selectGyro</v>
      </c>
      <c r="V127" s="3" t="str">
        <f t="shared" si="6"/>
        <v>byte selectGyro</v>
      </c>
      <c r="W127" s="3">
        <f>IF(C127="","",VLOOKUP(C127,'Data types'!$A$1:$B$20,2,FALSE))</f>
        <v>0</v>
      </c>
      <c r="X127" s="24" t="str">
        <f t="shared" si="7"/>
        <v>/**
&lt;pre&gt;
High level command to interact with FineADCS
Input parameters:byte selectGyro
Return parameters:void
Size of returned parameters: 0
Select gyro to be used by
Kalman 2 Filter
UI8:
0 - Gyro 1
1 - Gyro 2
&lt;/pre&gt;
*/</v>
      </c>
      <c r="Y127" s="6" t="str">
        <f>CONCATENATE(Formatting!B$1,C127," ",E127,"(",V127,");//",Q127,"//",M127)</f>
        <v xml:space="preserve">    void kalman2FilterSelectGyro(byte selectGyro);//1121//High level command to interact with FineADCS</v>
      </c>
      <c r="Z127" s="7" t="str">
        <f>CONCATENATE(Formatting!B$1,"@Override",CHAR(10),Formatting!B$1,"@InternalData (internalID=",Q127,",commandIDs={",CHAR(34),O127,CHAR(34),",",CHAR(34),P127,CHAR(34),"},argNames={",IF(F127="",CONCATENATE(CHAR(34),CHAR(34)),IF(F127=1,CONCATENATE(CHAR(34),H127,CHAR(34)),IF(F127=2,CONCATENATE(CHAR(34),H127,CHAR(34),",",CHAR(34),J127,CHAR(34)),IF(F127=3,CONCATENATE(CHAR(34),H127,CHAR(34),",",CHAR(34),J127,CHAR(34),",",CHAR(34),L127,CHAR(34)),"other")))),"})",CHAR(10),Formatting!B$1,"public ",C127," ",E127,"(",V127,") {",CHAR(10),IF(F127="",CONCATENATE(Formatting!B$1,Formatting!B$1,"ArrayList&lt;Object&gt; argObject=null;",CHAR(10)),IF(F127=1,CONCATENATE(Formatting!B$1,Formatting!B$1,"ArrayList&lt;Object&gt; argObject = new ArrayList&lt;Object&gt;();",CHAR(10),Formatting!B$1,Formatting!B$1,"argObject.add(",H127,");",CHAR(10)),IF(F127=2,CONCATENATE(Formatting!B$1,Formatting!B$1,"ArrayList&lt;Object&gt; argObject = new ArrayList&lt;Object&gt;();",CHAR(10),Formatting!B$1,Formatting!B$1,"argObject.add(",H127,");",CHAR(10),Formatting!B$1,Formatting!B$1,"argObject.add(",J127,");",CHAR(10)),CONCATENATE(Formatting!B$1,Formatting!B$1,"ArrayList&lt;Object&gt; argObject = new ArrayList&lt;Object&gt;();",CHAR(10),Formatting!B$1,Formatting!B$1,"argObject.add(",H127,");",CHAR(10),Formatting!B$1,Formatting!B$1,"argObject.add(",J127,");",CHAR(10),Formatting!B$1,Formatting!B$1,"argObject.add(",L127,");",CHAR(10))))),IF(C127="void",CONCATENATE(Formatting!B$1,Formatting!B$1),CONCATENATE(Formatting!B$1,Formatting!B$1,"return (",W127,") ")),"super.getSimulatorNode().runGenericMethod(",Q127,",argObject);",CHAR(10),Formatting!B$1,"};")</f>
        <v xml:space="preserve">    @Override
    @InternalData (internalID=1121,commandIDs={"0x30","0x03"},argNames={"selectGyro"})
    public void kalman2FilterSelectGyro(byte selectGyro) {
        ArrayList&lt;Object&gt; argObject = new ArrayList&lt;Object&gt;();
        argObject.add(selectGyro);
        super.getSimulatorNode().runGenericMethod(1121,argObject);
    };</v>
      </c>
      <c r="AA127" s="7" t="str">
        <f>CONCATENATE(Formatting!B$1,"case ",Q127,": {//Origin [",A127,"] Method [",TRIM(Y127),"]",CHAR(10),IF(F127="","",IF(F127=1,CONCATENATE(Formatting!B$1,Formatting!B$1,G127," ",H127,"=(",R127,") argObject.get(0);",CHAR(10)),IF(F127=2,CONCATENATE(Formatting!B$1,Formatting!B$1,G127," ",H127,"=(",R127,") argObject.get(0);",CHAR(10),Formatting!B$1,Formatting!B$1,I127," ",J127,"=(",S127,") argObject.get(1);",CHAR(10)),CONCATENATE(Formatting!B$1,Formatting!B$1,G127," ",H127,"=(",R127,") argObject.get(0);",CHAR(10),Formatting!B$1,Formatting!B$1,I127," ",J127,"=(",S127,") argObject.get(1);",CHAR(10),Formatting!B$1,Formatting!B$1,K127," ",L127,"=(",T127,") argObject.get(2);",CHAR(10))))),IF(C127="void",CONCATENATE(Formatting!B$1,Formatting!B$1,"break; }"),CONCATENATE(Formatting!B$1,Formatting!B$1,C127," result=",IF(C127="void","null",IF(OR(C127="byte",C127="int",C127="long"),"0",IF(C127="String",CONCATENATE(CHAR(34),"Placeholder",CHAR(34)),IF(C127="byte[]",CONCATENATE("new byte[",D127,"]"),IF(C127="float","0",IF(C127="double","0","ERROR")))))),";",CHAR(10),Formatting!B$1,Formatting!B$1,"globalResult=result;",CHAR(10),Formatting!B$1,Formatting!B$1,"break;}")))</f>
        <v xml:space="preserve">    case 1121: {//Origin [IFineADCS] Method [void kalman2FilterSelectGyro(byte selectGyro);//1121//High level command to interact with FineADCS]
        byte selectGyro=(Byte) argObject.get(0);
        break; }</v>
      </c>
      <c r="AB127" s="7" t="str">
        <f t="shared" si="8"/>
        <v>/**
&lt;pre&gt;
High level command to interact with FineADCS
Input parameters:byte selectGyro
Return parameters:void
Size of returned parameters: 0
Select gyro to be used by
Kalman 2 Filter
UI8:
0 - Gyro 1
1 - Gyro 2
&lt;/pre&gt;
*/
void kalman2FilterSelectGyro(byte selectGyro);//1121</v>
      </c>
    </row>
    <row r="128" spans="1:28" ht="150" x14ac:dyDescent="0.25">
      <c r="A128" s="2" t="s">
        <v>5</v>
      </c>
      <c r="B128" s="2" t="s">
        <v>6</v>
      </c>
      <c r="C128" s="2" t="str">
        <f>'Data types'!A$1</f>
        <v>void</v>
      </c>
      <c r="D128" s="2">
        <v>0</v>
      </c>
      <c r="E128" s="2" t="s">
        <v>380</v>
      </c>
      <c r="J128" s="10"/>
      <c r="K128" s="10"/>
      <c r="L128" s="10"/>
      <c r="M128" s="10" t="s">
        <v>76</v>
      </c>
      <c r="N128" s="16" t="s">
        <v>376</v>
      </c>
      <c r="O128" s="10" t="s">
        <v>372</v>
      </c>
      <c r="P128" s="12" t="s">
        <v>312</v>
      </c>
      <c r="Q128" s="3">
        <f t="shared" si="9"/>
        <v>1122</v>
      </c>
      <c r="R128" s="3" t="str">
        <f>IF(G128="","",VLOOKUP(G128,'Data types'!A$1:B$20,2,FALSE))</f>
        <v/>
      </c>
      <c r="S128" s="3" t="str">
        <f>IF(I128="","",VLOOKUP(I128,'Data types'!A$1:B$20,2,FALSE))</f>
        <v/>
      </c>
      <c r="T128" s="3" t="str">
        <f>IF(K128="","",VLOOKUP(K128,'Data types'!A$1:B$20,2,FALSE))</f>
        <v/>
      </c>
      <c r="U128" s="3" t="str">
        <f t="shared" si="5"/>
        <v/>
      </c>
      <c r="V128" s="3" t="str">
        <f t="shared" si="6"/>
        <v/>
      </c>
      <c r="W128" s="3">
        <f>IF(C128="","",VLOOKUP(C128,'Data types'!$A$1:$B$20,2,FALSE))</f>
        <v>0</v>
      </c>
      <c r="X128" s="24" t="str">
        <f t="shared" si="7"/>
        <v>/**
&lt;pre&gt;
High level command to interact with FineADCS
Input parameters:
Return parameters:void
Size of returned parameters: 0
Enable Kalman 2 Filtering
&lt;/pre&gt;
*/</v>
      </c>
      <c r="Y128" s="6" t="str">
        <f>CONCATENATE(Formatting!B$1,C128," ",E128,"(",V128,");//",Q128,"//",M128)</f>
        <v xml:space="preserve">    void kalman2FilterStart();//1122//High level command to interact with FineADCS</v>
      </c>
      <c r="Z128" s="7" t="str">
        <f>CONCATENATE(Formatting!B$1,"@Override",CHAR(10),Formatting!B$1,"@InternalData (internalID=",Q128,",commandIDs={",CHAR(34),O128,CHAR(34),",",CHAR(34),P128,CHAR(34),"},argNames={",IF(F128="",CONCATENATE(CHAR(34),CHAR(34)),IF(F128=1,CONCATENATE(CHAR(34),H128,CHAR(34)),IF(F128=2,CONCATENATE(CHAR(34),H128,CHAR(34),",",CHAR(34),J128,CHAR(34)),IF(F128=3,CONCATENATE(CHAR(34),H128,CHAR(34),",",CHAR(34),J128,CHAR(34),",",CHAR(34),L128,CHAR(34)),"other")))),"})",CHAR(10),Formatting!B$1,"public ",C128," ",E128,"(",V128,") {",CHAR(10),IF(F128="",CONCATENATE(Formatting!B$1,Formatting!B$1,"ArrayList&lt;Object&gt; argObject=null;",CHAR(10)),IF(F128=1,CONCATENATE(Formatting!B$1,Formatting!B$1,"ArrayList&lt;Object&gt; argObject = new ArrayList&lt;Object&gt;();",CHAR(10),Formatting!B$1,Formatting!B$1,"argObject.add(",H128,");",CHAR(10)),IF(F128=2,CONCATENATE(Formatting!B$1,Formatting!B$1,"ArrayList&lt;Object&gt; argObject = new ArrayList&lt;Object&gt;();",CHAR(10),Formatting!B$1,Formatting!B$1,"argObject.add(",H128,");",CHAR(10),Formatting!B$1,Formatting!B$1,"argObject.add(",J128,");",CHAR(10)),CONCATENATE(Formatting!B$1,Formatting!B$1,"ArrayList&lt;Object&gt; argObject = new ArrayList&lt;Object&gt;();",CHAR(10),Formatting!B$1,Formatting!B$1,"argObject.add(",H128,");",CHAR(10),Formatting!B$1,Formatting!B$1,"argObject.add(",J128,");",CHAR(10),Formatting!B$1,Formatting!B$1,"argObject.add(",L128,");",CHAR(10))))),IF(C128="void",CONCATENATE(Formatting!B$1,Formatting!B$1),CONCATENATE(Formatting!B$1,Formatting!B$1,"return (",W128,") ")),"super.getSimulatorNode().runGenericMethod(",Q128,",argObject);",CHAR(10),Formatting!B$1,"};")</f>
        <v xml:space="preserve">    @Override
    @InternalData (internalID=1122,commandIDs={"0x30","0x11"},argNames={""})
    public void kalman2FilterStart() {
        ArrayList&lt;Object&gt; argObject=null;
        super.getSimulatorNode().runGenericMethod(1122,argObject);
    };</v>
      </c>
      <c r="AA128" s="7" t="str">
        <f>CONCATENATE(Formatting!B$1,"case ",Q128,": {//Origin [",A128,"] Method [",TRIM(Y128),"]",CHAR(10),IF(F128="","",IF(F128=1,CONCATENATE(Formatting!B$1,Formatting!B$1,G128," ",H128,"=(",R128,") argObject.get(0);",CHAR(10)),IF(F128=2,CONCATENATE(Formatting!B$1,Formatting!B$1,G128," ",H128,"=(",R128,") argObject.get(0);",CHAR(10),Formatting!B$1,Formatting!B$1,I128," ",J128,"=(",S128,") argObject.get(1);",CHAR(10)),CONCATENATE(Formatting!B$1,Formatting!B$1,G128," ",H128,"=(",R128,") argObject.get(0);",CHAR(10),Formatting!B$1,Formatting!B$1,I128," ",J128,"=(",S128,") argObject.get(1);",CHAR(10),Formatting!B$1,Formatting!B$1,K128," ",L128,"=(",T128,") argObject.get(2);",CHAR(10))))),IF(C128="void",CONCATENATE(Formatting!B$1,Formatting!B$1,"break; }"),CONCATENATE(Formatting!B$1,Formatting!B$1,C128," result=",IF(C128="void","null",IF(OR(C128="byte",C128="int",C128="long"),"0",IF(C128="String",CONCATENATE(CHAR(34),"Placeholder",CHAR(34)),IF(C128="byte[]",CONCATENATE("new byte[",D128,"]"),IF(C128="float","0",IF(C128="double","0","ERROR")))))),";",CHAR(10),Formatting!B$1,Formatting!B$1,"globalResult=result;",CHAR(10),Formatting!B$1,Formatting!B$1,"break;}")))</f>
        <v xml:space="preserve">    case 1122: {//Origin [IFineADCS] Method [void kalman2FilterStart();//1122//High level command to interact with FineADCS]
        break; }</v>
      </c>
      <c r="AB128" s="7" t="str">
        <f t="shared" si="8"/>
        <v>/**
&lt;pre&gt;
High level command to interact with FineADCS
Input parameters:
Return parameters:void
Size of returned parameters: 0
Enable Kalman 2 Filtering
&lt;/pre&gt;
*/
void kalman2FilterStart();//1122</v>
      </c>
    </row>
    <row r="129" spans="1:28" ht="150" x14ac:dyDescent="0.25">
      <c r="A129" s="2" t="s">
        <v>5</v>
      </c>
      <c r="B129" s="2" t="s">
        <v>6</v>
      </c>
      <c r="C129" s="2" t="str">
        <f>'Data types'!A$1</f>
        <v>void</v>
      </c>
      <c r="D129" s="2">
        <v>0</v>
      </c>
      <c r="E129" s="2" t="s">
        <v>381</v>
      </c>
      <c r="J129" s="10"/>
      <c r="K129" s="10"/>
      <c r="L129" s="10"/>
      <c r="M129" s="10" t="s">
        <v>76</v>
      </c>
      <c r="N129" s="16" t="s">
        <v>377</v>
      </c>
      <c r="O129" s="10" t="s">
        <v>372</v>
      </c>
      <c r="P129" s="12" t="s">
        <v>313</v>
      </c>
      <c r="Q129" s="3">
        <f t="shared" si="9"/>
        <v>1123</v>
      </c>
      <c r="R129" s="3" t="str">
        <f>IF(G129="","",VLOOKUP(G129,'Data types'!A$1:B$20,2,FALSE))</f>
        <v/>
      </c>
      <c r="S129" s="3" t="str">
        <f>IF(I129="","",VLOOKUP(I129,'Data types'!A$1:B$20,2,FALSE))</f>
        <v/>
      </c>
      <c r="T129" s="3" t="str">
        <f>IF(K129="","",VLOOKUP(K129,'Data types'!A$1:B$20,2,FALSE))</f>
        <v/>
      </c>
      <c r="U129" s="3" t="str">
        <f t="shared" si="5"/>
        <v/>
      </c>
      <c r="V129" s="3" t="str">
        <f t="shared" si="6"/>
        <v/>
      </c>
      <c r="W129" s="3">
        <f>IF(C129="","",VLOOKUP(C129,'Data types'!$A$1:$B$20,2,FALSE))</f>
        <v>0</v>
      </c>
      <c r="X129" s="24" t="str">
        <f t="shared" si="7"/>
        <v>/**
&lt;pre&gt;
High level command to interact with FineADCS
Input parameters:
Return parameters:void
Size of returned parameters: 0
Disable Kalman 2 Filtering
&lt;/pre&gt;
*/</v>
      </c>
      <c r="Y129" s="6" t="str">
        <f>CONCATENATE(Formatting!B$1,C129," ",E129,"(",V129,");//",Q129,"//",M129)</f>
        <v xml:space="preserve">    void kalman2FilterStop();//1123//High level command to interact with FineADCS</v>
      </c>
      <c r="Z129" s="7" t="str">
        <f>CONCATENATE(Formatting!B$1,"@Override",CHAR(10),Formatting!B$1,"@InternalData (internalID=",Q129,",commandIDs={",CHAR(34),O129,CHAR(34),",",CHAR(34),P129,CHAR(34),"},argNames={",IF(F129="",CONCATENATE(CHAR(34),CHAR(34)),IF(F129=1,CONCATENATE(CHAR(34),H129,CHAR(34)),IF(F129=2,CONCATENATE(CHAR(34),H129,CHAR(34),",",CHAR(34),J129,CHAR(34)),IF(F129=3,CONCATENATE(CHAR(34),H129,CHAR(34),",",CHAR(34),J129,CHAR(34),",",CHAR(34),L129,CHAR(34)),"other")))),"})",CHAR(10),Formatting!B$1,"public ",C129," ",E129,"(",V129,") {",CHAR(10),IF(F129="",CONCATENATE(Formatting!B$1,Formatting!B$1,"ArrayList&lt;Object&gt; argObject=null;",CHAR(10)),IF(F129=1,CONCATENATE(Formatting!B$1,Formatting!B$1,"ArrayList&lt;Object&gt; argObject = new ArrayList&lt;Object&gt;();",CHAR(10),Formatting!B$1,Formatting!B$1,"argObject.add(",H129,");",CHAR(10)),IF(F129=2,CONCATENATE(Formatting!B$1,Formatting!B$1,"ArrayList&lt;Object&gt; argObject = new ArrayList&lt;Object&gt;();",CHAR(10),Formatting!B$1,Formatting!B$1,"argObject.add(",H129,");",CHAR(10),Formatting!B$1,Formatting!B$1,"argObject.add(",J129,");",CHAR(10)),CONCATENATE(Formatting!B$1,Formatting!B$1,"ArrayList&lt;Object&gt; argObject = new ArrayList&lt;Object&gt;();",CHAR(10),Formatting!B$1,Formatting!B$1,"argObject.add(",H129,");",CHAR(10),Formatting!B$1,Formatting!B$1,"argObject.add(",J129,");",CHAR(10),Formatting!B$1,Formatting!B$1,"argObject.add(",L129,");",CHAR(10))))),IF(C129="void",CONCATENATE(Formatting!B$1,Formatting!B$1),CONCATENATE(Formatting!B$1,Formatting!B$1,"return (",W129,") ")),"super.getSimulatorNode().runGenericMethod(",Q129,",argObject);",CHAR(10),Formatting!B$1,"};")</f>
        <v xml:space="preserve">    @Override
    @InternalData (internalID=1123,commandIDs={"0x30","0x12"},argNames={""})
    public void kalman2FilterStop() {
        ArrayList&lt;Object&gt; argObject=null;
        super.getSimulatorNode().runGenericMethod(1123,argObject);
    };</v>
      </c>
      <c r="AA129" s="7" t="str">
        <f>CONCATENATE(Formatting!B$1,"case ",Q129,": {//Origin [",A129,"] Method [",TRIM(Y129),"]",CHAR(10),IF(F129="","",IF(F129=1,CONCATENATE(Formatting!B$1,Formatting!B$1,G129," ",H129,"=(",R129,") argObject.get(0);",CHAR(10)),IF(F129=2,CONCATENATE(Formatting!B$1,Formatting!B$1,G129," ",H129,"=(",R129,") argObject.get(0);",CHAR(10),Formatting!B$1,Formatting!B$1,I129," ",J129,"=(",S129,") argObject.get(1);",CHAR(10)),CONCATENATE(Formatting!B$1,Formatting!B$1,G129," ",H129,"=(",R129,") argObject.get(0);",CHAR(10),Formatting!B$1,Formatting!B$1,I129," ",J129,"=(",S129,") argObject.get(1);",CHAR(10),Formatting!B$1,Formatting!B$1,K129," ",L129,"=(",T129,") argObject.get(2);",CHAR(10))))),IF(C129="void",CONCATENATE(Formatting!B$1,Formatting!B$1,"break; }"),CONCATENATE(Formatting!B$1,Formatting!B$1,C129," result=",IF(C129="void","null",IF(OR(C129="byte",C129="int",C129="long"),"0",IF(C129="String",CONCATENATE(CHAR(34),"Placeholder",CHAR(34)),IF(C129="byte[]",CONCATENATE("new byte[",D129,"]"),IF(C129="float","0",IF(C129="double","0","ERROR")))))),";",CHAR(10),Formatting!B$1,Formatting!B$1,"globalResult=result;",CHAR(10),Formatting!B$1,Formatting!B$1,"break;}")))</f>
        <v xml:space="preserve">    case 1123: {//Origin [IFineADCS] Method [void kalman2FilterStop();//1123//High level command to interact with FineADCS]
        break; }</v>
      </c>
      <c r="AB129" s="7" t="str">
        <f t="shared" si="8"/>
        <v>/**
&lt;pre&gt;
High level command to interact with FineADCS
Input parameters:
Return parameters:void
Size of returned parameters: 0
Disable Kalman 2 Filtering
&lt;/pre&gt;
*/
void kalman2FilterStop();//1123</v>
      </c>
    </row>
    <row r="130" spans="1:28" ht="255" x14ac:dyDescent="0.25">
      <c r="A130" s="2" t="s">
        <v>5</v>
      </c>
      <c r="B130" s="2" t="s">
        <v>6</v>
      </c>
      <c r="C130" s="2" t="str">
        <f>'Data types'!A$5</f>
        <v>byte[]</v>
      </c>
      <c r="D130" s="2">
        <v>68</v>
      </c>
      <c r="E130" s="2" t="s">
        <v>382</v>
      </c>
      <c r="F130" s="2">
        <v>1</v>
      </c>
      <c r="G130" s="2" t="str">
        <f>'Data types'!A$2</f>
        <v>int</v>
      </c>
      <c r="H130" s="2" t="s">
        <v>371</v>
      </c>
      <c r="J130" s="10"/>
      <c r="K130" s="10"/>
      <c r="L130" s="10"/>
      <c r="M130" s="10" t="s">
        <v>76</v>
      </c>
      <c r="N130" s="16" t="s">
        <v>383</v>
      </c>
      <c r="O130" s="10" t="s">
        <v>372</v>
      </c>
      <c r="P130" s="12" t="s">
        <v>329</v>
      </c>
      <c r="Q130" s="3">
        <f t="shared" si="9"/>
        <v>1124</v>
      </c>
      <c r="R130" s="3" t="str">
        <f>IF(G130="","",VLOOKUP(G130,'Data types'!A$1:B$20,2,FALSE))</f>
        <v>Integer</v>
      </c>
      <c r="S130" s="3" t="str">
        <f>IF(I130="","",VLOOKUP(I130,'Data types'!A$1:B$20,2,FALSE))</f>
        <v/>
      </c>
      <c r="T130" s="3" t="str">
        <f>IF(K130="","",VLOOKUP(K130,'Data types'!A$1:B$20,2,FALSE))</f>
        <v/>
      </c>
      <c r="U130" s="3" t="str">
        <f t="shared" si="5"/>
        <v>requestRegister</v>
      </c>
      <c r="V130" s="3" t="str">
        <f t="shared" si="6"/>
        <v>int requestRegister</v>
      </c>
      <c r="W130" s="3" t="str">
        <f>IF(C130="","",VLOOKUP(C130,'Data types'!$A$1:$B$20,2,FALSE))</f>
        <v>byte[]</v>
      </c>
      <c r="X130" s="24" t="str">
        <f t="shared" si="7"/>
        <v>/**
&lt;pre&gt;
High level command to interact with FineADCS
Input parameters:int requestRegister
Return parameters:byte[]
Size of returned parameters: 68
Get Kalman 4 Telemetry:
N_data = 68
Unselected items return
zeroes.
See: 5.5.27.9
UI32: register of selected
values
see: 5.5.27.9
&lt;/pre&gt;
*/</v>
      </c>
      <c r="Y130" s="6" t="str">
        <f>CONCATENATE(Formatting!B$1,C130," ",E130,"(",V130,");//",Q130,"//",M130)</f>
        <v xml:space="preserve">    byte[] kalman4FilterGetTelemetry(int requestRegister);//1124//High level command to interact with FineADCS</v>
      </c>
      <c r="Z130" s="7" t="str">
        <f>CONCATENATE(Formatting!B$1,"@Override",CHAR(10),Formatting!B$1,"@InternalData (internalID=",Q130,",commandIDs={",CHAR(34),O130,CHAR(34),",",CHAR(34),P130,CHAR(34),"},argNames={",IF(F130="",CONCATENATE(CHAR(34),CHAR(34)),IF(F130=1,CONCATENATE(CHAR(34),H130,CHAR(34)),IF(F130=2,CONCATENATE(CHAR(34),H130,CHAR(34),",",CHAR(34),J130,CHAR(34)),IF(F130=3,CONCATENATE(CHAR(34),H130,CHAR(34),",",CHAR(34),J130,CHAR(34),",",CHAR(34),L130,CHAR(34)),"other")))),"})",CHAR(10),Formatting!B$1,"public ",C130," ",E130,"(",V130,") {",CHAR(10),IF(F130="",CONCATENATE(Formatting!B$1,Formatting!B$1,"ArrayList&lt;Object&gt; argObject=null;",CHAR(10)),IF(F130=1,CONCATENATE(Formatting!B$1,Formatting!B$1,"ArrayList&lt;Object&gt; argObject = new ArrayList&lt;Object&gt;();",CHAR(10),Formatting!B$1,Formatting!B$1,"argObject.add(",H130,");",CHAR(10)),IF(F130=2,CONCATENATE(Formatting!B$1,Formatting!B$1,"ArrayList&lt;Object&gt; argObject = new ArrayList&lt;Object&gt;();",CHAR(10),Formatting!B$1,Formatting!B$1,"argObject.add(",H130,");",CHAR(10),Formatting!B$1,Formatting!B$1,"argObject.add(",J130,");",CHAR(10)),CONCATENATE(Formatting!B$1,Formatting!B$1,"ArrayList&lt;Object&gt; argObject = new ArrayList&lt;Object&gt;();",CHAR(10),Formatting!B$1,Formatting!B$1,"argObject.add(",H130,");",CHAR(10),Formatting!B$1,Formatting!B$1,"argObject.add(",J130,");",CHAR(10),Formatting!B$1,Formatting!B$1,"argObject.add(",L130,");",CHAR(10))))),IF(C130="void",CONCATENATE(Formatting!B$1,Formatting!B$1),CONCATENATE(Formatting!B$1,Formatting!B$1,"return (",W130,") ")),"super.getSimulatorNode().runGenericMethod(",Q130,",argObject);",CHAR(10),Formatting!B$1,"};")</f>
        <v xml:space="preserve">    @Override
    @InternalData (internalID=1124,commandIDs={"0x30","0x22"},argNames={"requestRegister"})
    public byte[] kalman4FilterGetTelemetry(int requestRegister) {
        ArrayList&lt;Object&gt; argObject = new ArrayList&lt;Object&gt;();
        argObject.add(requestRegister);
        return (byte[]) super.getSimulatorNode().runGenericMethod(1124,argObject);
    };</v>
      </c>
      <c r="AA130" s="7" t="str">
        <f>CONCATENATE(Formatting!B$1,"case ",Q130,": {//Origin [",A130,"] Method [",TRIM(Y130),"]",CHAR(10),IF(F130="","",IF(F130=1,CONCATENATE(Formatting!B$1,Formatting!B$1,G130," ",H130,"=(",R130,") argObject.get(0);",CHAR(10)),IF(F130=2,CONCATENATE(Formatting!B$1,Formatting!B$1,G130," ",H130,"=(",R130,") argObject.get(0);",CHAR(10),Formatting!B$1,Formatting!B$1,I130," ",J130,"=(",S130,") argObject.get(1);",CHAR(10)),CONCATENATE(Formatting!B$1,Formatting!B$1,G130," ",H130,"=(",R130,") argObject.get(0);",CHAR(10),Formatting!B$1,Formatting!B$1,I130," ",J130,"=(",S130,") argObject.get(1);",CHAR(10),Formatting!B$1,Formatting!B$1,K130," ",L130,"=(",T130,") argObject.get(2);",CHAR(10))))),IF(C130="void",CONCATENATE(Formatting!B$1,Formatting!B$1,"break; }"),CONCATENATE(Formatting!B$1,Formatting!B$1,C130," result=",IF(C130="void","null",IF(OR(C130="byte",C130="int",C130="long"),"0",IF(C130="String",CONCATENATE(CHAR(34),"Placeholder",CHAR(34)),IF(C130="byte[]",CONCATENATE("new byte[",D130,"]"),IF(C130="float","0",IF(C130="double","0","ERROR")))))),";",CHAR(10),Formatting!B$1,Formatting!B$1,"globalResult=result;",CHAR(10),Formatting!B$1,Formatting!B$1,"break;}")))</f>
        <v xml:space="preserve">    case 1124: {//Origin [IFineADCS] Method [byte[] kalman4FilterGetTelemetry(int requestRegister);//1124//High level command to interact with FineADCS]
        int requestRegister=(Integer) argObject.get(0);
        byte[] result=new byte[68];
        globalResult=result;
        break;}</v>
      </c>
      <c r="AB130" s="7" t="str">
        <f t="shared" si="8"/>
        <v>/**
&lt;pre&gt;
High level command to interact with FineADCS
Input parameters:int requestRegister
Return parameters:byte[]
Size of returned parameters: 68
Get Kalman 4 Telemetry:
N_data = 68
Unselected items return
zeroes.
See: 5.5.27.9
UI32: register of selected
values
see: 5.5.27.9
&lt;/pre&gt;
*/
byte[] kalman4FilterGetTelemetry(int requestRegister);//1124</v>
      </c>
    </row>
    <row r="131" spans="1:28" ht="210" x14ac:dyDescent="0.25">
      <c r="A131" s="2" t="s">
        <v>5</v>
      </c>
      <c r="B131" s="2" t="s">
        <v>6</v>
      </c>
      <c r="C131" s="2" t="str">
        <f>'Data types'!A$1</f>
        <v>void</v>
      </c>
      <c r="D131" s="2">
        <v>0</v>
      </c>
      <c r="E131" s="2" t="s">
        <v>385</v>
      </c>
      <c r="F131" s="2">
        <v>1</v>
      </c>
      <c r="G131" s="2" t="str">
        <f>'Data types'!A$4</f>
        <v>byte</v>
      </c>
      <c r="H131" s="2" t="s">
        <v>374</v>
      </c>
      <c r="J131" s="10"/>
      <c r="K131" s="10"/>
      <c r="L131" s="10"/>
      <c r="M131" s="10" t="s">
        <v>76</v>
      </c>
      <c r="N131" s="16" t="s">
        <v>384</v>
      </c>
      <c r="O131" s="10" t="s">
        <v>372</v>
      </c>
      <c r="P131" s="12" t="s">
        <v>332</v>
      </c>
      <c r="Q131" s="3">
        <f t="shared" si="9"/>
        <v>1125</v>
      </c>
      <c r="R131" s="3" t="str">
        <f>IF(G131="","",VLOOKUP(G131,'Data types'!A$1:B$20,2,FALSE))</f>
        <v>Byte</v>
      </c>
      <c r="S131" s="3" t="str">
        <f>IF(I131="","",VLOOKUP(I131,'Data types'!A$1:B$20,2,FALSE))</f>
        <v/>
      </c>
      <c r="T131" s="3" t="str">
        <f>IF(K131="","",VLOOKUP(K131,'Data types'!A$1:B$20,2,FALSE))</f>
        <v/>
      </c>
      <c r="U131" s="3" t="str">
        <f t="shared" si="5"/>
        <v>selectGyro</v>
      </c>
      <c r="V131" s="3" t="str">
        <f t="shared" si="6"/>
        <v>byte selectGyro</v>
      </c>
      <c r="W131" s="3">
        <f>IF(C131="","",VLOOKUP(C131,'Data types'!$A$1:$B$20,2,FALSE))</f>
        <v>0</v>
      </c>
      <c r="X131" s="24" t="str">
        <f t="shared" si="7"/>
        <v>/**
&lt;pre&gt;
High level command to interact with FineADCS
Input parameters:byte selectGyro
Return parameters:void
Size of returned parameters: 0
Select gyro to be used by
Kalman 4 Filter
UI8:
0 - Gyro 1
1 - Gyro 2
&lt;/pre&gt;
*/</v>
      </c>
      <c r="Y131" s="6" t="str">
        <f>CONCATENATE(Formatting!B$1,C131," ",E131,"(",V131,");//",Q131,"//",M131)</f>
        <v xml:space="preserve">    void kalman4FilterSelectGyro(byte selectGyro);//1125//High level command to interact with FineADCS</v>
      </c>
      <c r="Z131" s="7" t="str">
        <f>CONCATENATE(Formatting!B$1,"@Override",CHAR(10),Formatting!B$1,"@InternalData (internalID=",Q131,",commandIDs={",CHAR(34),O131,CHAR(34),",",CHAR(34),P131,CHAR(34),"},argNames={",IF(F131="",CONCATENATE(CHAR(34),CHAR(34)),IF(F131=1,CONCATENATE(CHAR(34),H131,CHAR(34)),IF(F131=2,CONCATENATE(CHAR(34),H131,CHAR(34),",",CHAR(34),J131,CHAR(34)),IF(F131=3,CONCATENATE(CHAR(34),H131,CHAR(34),",",CHAR(34),J131,CHAR(34),",",CHAR(34),L131,CHAR(34)),"other")))),"})",CHAR(10),Formatting!B$1,"public ",C131," ",E131,"(",V131,") {",CHAR(10),IF(F131="",CONCATENATE(Formatting!B$1,Formatting!B$1,"ArrayList&lt;Object&gt; argObject=null;",CHAR(10)),IF(F131=1,CONCATENATE(Formatting!B$1,Formatting!B$1,"ArrayList&lt;Object&gt; argObject = new ArrayList&lt;Object&gt;();",CHAR(10),Formatting!B$1,Formatting!B$1,"argObject.add(",H131,");",CHAR(10)),IF(F131=2,CONCATENATE(Formatting!B$1,Formatting!B$1,"ArrayList&lt;Object&gt; argObject = new ArrayList&lt;Object&gt;();",CHAR(10),Formatting!B$1,Formatting!B$1,"argObject.add(",H131,");",CHAR(10),Formatting!B$1,Formatting!B$1,"argObject.add(",J131,");",CHAR(10)),CONCATENATE(Formatting!B$1,Formatting!B$1,"ArrayList&lt;Object&gt; argObject = new ArrayList&lt;Object&gt;();",CHAR(10),Formatting!B$1,Formatting!B$1,"argObject.add(",H131,");",CHAR(10),Formatting!B$1,Formatting!B$1,"argObject.add(",J131,");",CHAR(10),Formatting!B$1,Formatting!B$1,"argObject.add(",L131,");",CHAR(10))))),IF(C131="void",CONCATENATE(Formatting!B$1,Formatting!B$1),CONCATENATE(Formatting!B$1,Formatting!B$1,"return (",W131,") ")),"super.getSimulatorNode().runGenericMethod(",Q131,",argObject);",CHAR(10),Formatting!B$1,"};")</f>
        <v xml:space="preserve">    @Override
    @InternalData (internalID=1125,commandIDs={"0x30","0x23"},argNames={"selectGyro"})
    public void kalman4FilterSelectGyro(byte selectGyro) {
        ArrayList&lt;Object&gt; argObject = new ArrayList&lt;Object&gt;();
        argObject.add(selectGyro);
        super.getSimulatorNode().runGenericMethod(1125,argObject);
    };</v>
      </c>
      <c r="AA131" s="7" t="str">
        <f>CONCATENATE(Formatting!B$1,"case ",Q131,": {//Origin [",A131,"] Method [",TRIM(Y131),"]",CHAR(10),IF(F131="","",IF(F131=1,CONCATENATE(Formatting!B$1,Formatting!B$1,G131," ",H131,"=(",R131,") argObject.get(0);",CHAR(10)),IF(F131=2,CONCATENATE(Formatting!B$1,Formatting!B$1,G131," ",H131,"=(",R131,") argObject.get(0);",CHAR(10),Formatting!B$1,Formatting!B$1,I131," ",J131,"=(",S131,") argObject.get(1);",CHAR(10)),CONCATENATE(Formatting!B$1,Formatting!B$1,G131," ",H131,"=(",R131,") argObject.get(0);",CHAR(10),Formatting!B$1,Formatting!B$1,I131," ",J131,"=(",S131,") argObject.get(1);",CHAR(10),Formatting!B$1,Formatting!B$1,K131," ",L131,"=(",T131,") argObject.get(2);",CHAR(10))))),IF(C131="void",CONCATENATE(Formatting!B$1,Formatting!B$1,"break; }"),CONCATENATE(Formatting!B$1,Formatting!B$1,C131," result=",IF(C131="void","null",IF(OR(C131="byte",C131="int",C131="long"),"0",IF(C131="String",CONCATENATE(CHAR(34),"Placeholder",CHAR(34)),IF(C131="byte[]",CONCATENATE("new byte[",D131,"]"),IF(C131="float","0",IF(C131="double","0","ERROR")))))),";",CHAR(10),Formatting!B$1,Formatting!B$1,"globalResult=result;",CHAR(10),Formatting!B$1,Formatting!B$1,"break;}")))</f>
        <v xml:space="preserve">    case 1125: {//Origin [IFineADCS] Method [void kalman4FilterSelectGyro(byte selectGyro);//1125//High level command to interact with FineADCS]
        byte selectGyro=(Byte) argObject.get(0);
        break; }</v>
      </c>
      <c r="AB131" s="7" t="str">
        <f t="shared" si="8"/>
        <v>/**
&lt;pre&gt;
High level command to interact with FineADCS
Input parameters:byte selectGyro
Return parameters:void
Size of returned parameters: 0
Select gyro to be used by
Kalman 4 Filter
UI8:
0 - Gyro 1
1 - Gyro 2
&lt;/pre&gt;
*/
void kalman4FilterSelectGyro(byte selectGyro);//1125</v>
      </c>
    </row>
    <row r="132" spans="1:28" ht="150" x14ac:dyDescent="0.25">
      <c r="A132" s="2" t="s">
        <v>5</v>
      </c>
      <c r="B132" s="2" t="s">
        <v>6</v>
      </c>
      <c r="C132" s="2" t="str">
        <f>'Data types'!A$1</f>
        <v>void</v>
      </c>
      <c r="D132" s="2">
        <v>0</v>
      </c>
      <c r="E132" s="2" t="s">
        <v>386</v>
      </c>
      <c r="J132" s="10"/>
      <c r="K132" s="10"/>
      <c r="L132" s="10"/>
      <c r="M132" s="10" t="s">
        <v>76</v>
      </c>
      <c r="N132" s="16" t="s">
        <v>376</v>
      </c>
      <c r="O132" s="10" t="s">
        <v>372</v>
      </c>
      <c r="P132" s="12" t="s">
        <v>388</v>
      </c>
      <c r="Q132" s="3">
        <f t="shared" si="9"/>
        <v>1126</v>
      </c>
      <c r="R132" s="3" t="str">
        <f>IF(G132="","",VLOOKUP(G132,'Data types'!A$1:B$20,2,FALSE))</f>
        <v/>
      </c>
      <c r="S132" s="3" t="str">
        <f>IF(I132="","",VLOOKUP(I132,'Data types'!A$1:B$20,2,FALSE))</f>
        <v/>
      </c>
      <c r="T132" s="3" t="str">
        <f>IF(K132="","",VLOOKUP(K132,'Data types'!A$1:B$20,2,FALSE))</f>
        <v/>
      </c>
      <c r="U132" s="3" t="str">
        <f t="shared" si="5"/>
        <v/>
      </c>
      <c r="V132" s="3" t="str">
        <f t="shared" si="6"/>
        <v/>
      </c>
      <c r="W132" s="3">
        <f>IF(C132="","",VLOOKUP(C132,'Data types'!$A$1:$B$20,2,FALSE))</f>
        <v>0</v>
      </c>
      <c r="X132" s="24" t="str">
        <f t="shared" si="7"/>
        <v>/**
&lt;pre&gt;
High level command to interact with FineADCS
Input parameters:
Return parameters:void
Size of returned parameters: 0
Enable Kalman 2 Filtering
&lt;/pre&gt;
*/</v>
      </c>
      <c r="Y132" s="6" t="str">
        <f>CONCATENATE(Formatting!B$1,C132," ",E132,"(",V132,");//",Q132,"//",M132)</f>
        <v xml:space="preserve">    void kalman4FilterStart();//1126//High level command to interact with FineADCS</v>
      </c>
      <c r="Z132" s="7" t="str">
        <f>CONCATENATE(Formatting!B$1,"@Override",CHAR(10),Formatting!B$1,"@InternalData (internalID=",Q132,",commandIDs={",CHAR(34),O132,CHAR(34),",",CHAR(34),P132,CHAR(34),"},argNames={",IF(F132="",CONCATENATE(CHAR(34),CHAR(34)),IF(F132=1,CONCATENATE(CHAR(34),H132,CHAR(34)),IF(F132=2,CONCATENATE(CHAR(34),H132,CHAR(34),",",CHAR(34),J132,CHAR(34)),IF(F132=3,CONCATENATE(CHAR(34),H132,CHAR(34),",",CHAR(34),J132,CHAR(34),",",CHAR(34),L132,CHAR(34)),"other")))),"})",CHAR(10),Formatting!B$1,"public ",C132," ",E132,"(",V132,") {",CHAR(10),IF(F132="",CONCATENATE(Formatting!B$1,Formatting!B$1,"ArrayList&lt;Object&gt; argObject=null;",CHAR(10)),IF(F132=1,CONCATENATE(Formatting!B$1,Formatting!B$1,"ArrayList&lt;Object&gt; argObject = new ArrayList&lt;Object&gt;();",CHAR(10),Formatting!B$1,Formatting!B$1,"argObject.add(",H132,");",CHAR(10)),IF(F132=2,CONCATENATE(Formatting!B$1,Formatting!B$1,"ArrayList&lt;Object&gt; argObject = new ArrayList&lt;Object&gt;();",CHAR(10),Formatting!B$1,Formatting!B$1,"argObject.add(",H132,");",CHAR(10),Formatting!B$1,Formatting!B$1,"argObject.add(",J132,");",CHAR(10)),CONCATENATE(Formatting!B$1,Formatting!B$1,"ArrayList&lt;Object&gt; argObject = new ArrayList&lt;Object&gt;();",CHAR(10),Formatting!B$1,Formatting!B$1,"argObject.add(",H132,");",CHAR(10),Formatting!B$1,Formatting!B$1,"argObject.add(",J132,");",CHAR(10),Formatting!B$1,Formatting!B$1,"argObject.add(",L132,");",CHAR(10))))),IF(C132="void",CONCATENATE(Formatting!B$1,Formatting!B$1),CONCATENATE(Formatting!B$1,Formatting!B$1,"return (",W132,") ")),"super.getSimulatorNode().runGenericMethod(",Q132,",argObject);",CHAR(10),Formatting!B$1,"};")</f>
        <v xml:space="preserve">    @Override
    @InternalData (internalID=1126,commandIDs={"0x30","0x2A"},argNames={""})
    public void kalman4FilterStart() {
        ArrayList&lt;Object&gt; argObject=null;
        super.getSimulatorNode().runGenericMethod(1126,argObject);
    };</v>
      </c>
      <c r="AA132" s="7" t="str">
        <f>CONCATENATE(Formatting!B$1,"case ",Q132,": {//Origin [",A132,"] Method [",TRIM(Y132),"]",CHAR(10),IF(F132="","",IF(F132=1,CONCATENATE(Formatting!B$1,Formatting!B$1,G132," ",H132,"=(",R132,") argObject.get(0);",CHAR(10)),IF(F132=2,CONCATENATE(Formatting!B$1,Formatting!B$1,G132," ",H132,"=(",R132,") argObject.get(0);",CHAR(10),Formatting!B$1,Formatting!B$1,I132," ",J132,"=(",S132,") argObject.get(1);",CHAR(10)),CONCATENATE(Formatting!B$1,Formatting!B$1,G132," ",H132,"=(",R132,") argObject.get(0);",CHAR(10),Formatting!B$1,Formatting!B$1,I132," ",J132,"=(",S132,") argObject.get(1);",CHAR(10),Formatting!B$1,Formatting!B$1,K132," ",L132,"=(",T132,") argObject.get(2);",CHAR(10))))),IF(C132="void",CONCATENATE(Formatting!B$1,Formatting!B$1,"break; }"),CONCATENATE(Formatting!B$1,Formatting!B$1,C132," result=",IF(C132="void","null",IF(OR(C132="byte",C132="int",C132="long"),"0",IF(C132="String",CONCATENATE(CHAR(34),"Placeholder",CHAR(34)),IF(C132="byte[]",CONCATENATE("new byte[",D132,"]"),IF(C132="float","0",IF(C132="double","0","ERROR")))))),";",CHAR(10),Formatting!B$1,Formatting!B$1,"globalResult=result;",CHAR(10),Formatting!B$1,Formatting!B$1,"break;}")))</f>
        <v xml:space="preserve">    case 1126: {//Origin [IFineADCS] Method [void kalman4FilterStart();//1126//High level command to interact with FineADCS]
        break; }</v>
      </c>
      <c r="AB132" s="7" t="str">
        <f t="shared" si="8"/>
        <v>/**
&lt;pre&gt;
High level command to interact with FineADCS
Input parameters:
Return parameters:void
Size of returned parameters: 0
Enable Kalman 2 Filtering
&lt;/pre&gt;
*/
void kalman4FilterStart();//1126</v>
      </c>
    </row>
    <row r="133" spans="1:28" ht="150" x14ac:dyDescent="0.25">
      <c r="A133" s="2" t="s">
        <v>5</v>
      </c>
      <c r="B133" s="2" t="s">
        <v>6</v>
      </c>
      <c r="C133" s="2" t="str">
        <f>'Data types'!A$1</f>
        <v>void</v>
      </c>
      <c r="D133" s="2">
        <v>0</v>
      </c>
      <c r="E133" s="2" t="s">
        <v>387</v>
      </c>
      <c r="J133" s="10"/>
      <c r="K133" s="10"/>
      <c r="L133" s="10"/>
      <c r="M133" s="10" t="s">
        <v>76</v>
      </c>
      <c r="N133" s="16" t="s">
        <v>377</v>
      </c>
      <c r="O133" s="10" t="s">
        <v>372</v>
      </c>
      <c r="P133" s="12" t="s">
        <v>389</v>
      </c>
      <c r="Q133" s="3">
        <f t="shared" si="9"/>
        <v>1127</v>
      </c>
      <c r="R133" s="3" t="str">
        <f>IF(G133="","",VLOOKUP(G133,'Data types'!A$1:B$20,2,FALSE))</f>
        <v/>
      </c>
      <c r="S133" s="3" t="str">
        <f>IF(I133="","",VLOOKUP(I133,'Data types'!A$1:B$20,2,FALSE))</f>
        <v/>
      </c>
      <c r="T133" s="3" t="str">
        <f>IF(K133="","",VLOOKUP(K133,'Data types'!A$1:B$20,2,FALSE))</f>
        <v/>
      </c>
      <c r="U133" s="3" t="str">
        <f t="shared" si="5"/>
        <v/>
      </c>
      <c r="V133" s="3" t="str">
        <f t="shared" si="6"/>
        <v/>
      </c>
      <c r="W133" s="3">
        <f>IF(C133="","",VLOOKUP(C133,'Data types'!$A$1:$B$20,2,FALSE))</f>
        <v>0</v>
      </c>
      <c r="X133" s="24" t="str">
        <f t="shared" si="7"/>
        <v>/**
&lt;pre&gt;
High level command to interact with FineADCS
Input parameters:
Return parameters:void
Size of returned parameters: 0
Disable Kalman 2 Filtering
&lt;/pre&gt;
*/</v>
      </c>
      <c r="Y133" s="6" t="str">
        <f>CONCATENATE(Formatting!B$1,C133," ",E133,"(",V133,");//",Q133,"//",M133)</f>
        <v xml:space="preserve">    void kalman4FilterStop();//1127//High level command to interact with FineADCS</v>
      </c>
      <c r="Z133" s="7" t="str">
        <f>CONCATENATE(Formatting!B$1,"@Override",CHAR(10),Formatting!B$1,"@InternalData (internalID=",Q133,",commandIDs={",CHAR(34),O133,CHAR(34),",",CHAR(34),P133,CHAR(34),"},argNames={",IF(F133="",CONCATENATE(CHAR(34),CHAR(34)),IF(F133=1,CONCATENATE(CHAR(34),H133,CHAR(34)),IF(F133=2,CONCATENATE(CHAR(34),H133,CHAR(34),",",CHAR(34),J133,CHAR(34)),IF(F133=3,CONCATENATE(CHAR(34),H133,CHAR(34),",",CHAR(34),J133,CHAR(34),",",CHAR(34),L133,CHAR(34)),"other")))),"})",CHAR(10),Formatting!B$1,"public ",C133," ",E133,"(",V133,") {",CHAR(10),IF(F133="",CONCATENATE(Formatting!B$1,Formatting!B$1,"ArrayList&lt;Object&gt; argObject=null;",CHAR(10)),IF(F133=1,CONCATENATE(Formatting!B$1,Formatting!B$1,"ArrayList&lt;Object&gt; argObject = new ArrayList&lt;Object&gt;();",CHAR(10),Formatting!B$1,Formatting!B$1,"argObject.add(",H133,");",CHAR(10)),IF(F133=2,CONCATENATE(Formatting!B$1,Formatting!B$1,"ArrayList&lt;Object&gt; argObject = new ArrayList&lt;Object&gt;();",CHAR(10),Formatting!B$1,Formatting!B$1,"argObject.add(",H133,");",CHAR(10),Formatting!B$1,Formatting!B$1,"argObject.add(",J133,");",CHAR(10)),CONCATENATE(Formatting!B$1,Formatting!B$1,"ArrayList&lt;Object&gt; argObject = new ArrayList&lt;Object&gt;();",CHAR(10),Formatting!B$1,Formatting!B$1,"argObject.add(",H133,");",CHAR(10),Formatting!B$1,Formatting!B$1,"argObject.add(",J133,");",CHAR(10),Formatting!B$1,Formatting!B$1,"argObject.add(",L133,");",CHAR(10))))),IF(C133="void",CONCATENATE(Formatting!B$1,Formatting!B$1),CONCATENATE(Formatting!B$1,Formatting!B$1,"return (",W133,") ")),"super.getSimulatorNode().runGenericMethod(",Q133,",argObject);",CHAR(10),Formatting!B$1,"};")</f>
        <v xml:space="preserve">    @Override
    @InternalData (internalID=1127,commandIDs={"0x30","0x2B"},argNames={""})
    public void kalman4FilterStop() {
        ArrayList&lt;Object&gt; argObject=null;
        super.getSimulatorNode().runGenericMethod(1127,argObject);
    };</v>
      </c>
      <c r="AA133" s="7" t="str">
        <f>CONCATENATE(Formatting!B$1,"case ",Q133,": {//Origin [",A133,"] Method [",TRIM(Y133),"]",CHAR(10),IF(F133="","",IF(F133=1,CONCATENATE(Formatting!B$1,Formatting!B$1,G133," ",H133,"=(",R133,") argObject.get(0);",CHAR(10)),IF(F133=2,CONCATENATE(Formatting!B$1,Formatting!B$1,G133," ",H133,"=(",R133,") argObject.get(0);",CHAR(10),Formatting!B$1,Formatting!B$1,I133," ",J133,"=(",S133,") argObject.get(1);",CHAR(10)),CONCATENATE(Formatting!B$1,Formatting!B$1,G133," ",H133,"=(",R133,") argObject.get(0);",CHAR(10),Formatting!B$1,Formatting!B$1,I133," ",J133,"=(",S133,") argObject.get(1);",CHAR(10),Formatting!B$1,Formatting!B$1,K133," ",L133,"=(",T133,") argObject.get(2);",CHAR(10))))),IF(C133="void",CONCATENATE(Formatting!B$1,Formatting!B$1,"break; }"),CONCATENATE(Formatting!B$1,Formatting!B$1,C133," result=",IF(C133="void","null",IF(OR(C133="byte",C133="int",C133="long"),"0",IF(C133="String",CONCATENATE(CHAR(34),"Placeholder",CHAR(34)),IF(C133="byte[]",CONCATENATE("new byte[",D133,"]"),IF(C133="float","0",IF(C133="double","0","ERROR")))))),";",CHAR(10),Formatting!B$1,Formatting!B$1,"globalResult=result;",CHAR(10),Formatting!B$1,Formatting!B$1,"break;}")))</f>
        <v xml:space="preserve">    case 1127: {//Origin [IFineADCS] Method [void kalman4FilterStop();//1127//High level command to interact with FineADCS]
        break; }</v>
      </c>
      <c r="AB133" s="7" t="str">
        <f t="shared" si="8"/>
        <v>/**
&lt;pre&gt;
High level command to interact with FineADCS
Input parameters:
Return parameters:void
Size of returned parameters: 0
Disable Kalman 2 Filtering
&lt;/pre&gt;
*/
void kalman4FilterStop();//1127</v>
      </c>
    </row>
    <row r="134" spans="1:28" ht="150" x14ac:dyDescent="0.25">
      <c r="A134" s="2" t="s">
        <v>5</v>
      </c>
      <c r="B134" s="2" t="s">
        <v>6</v>
      </c>
      <c r="C134" s="2" t="str">
        <f>'Data types'!A$1</f>
        <v>void</v>
      </c>
      <c r="D134" s="2">
        <v>0</v>
      </c>
      <c r="E134" s="2" t="s">
        <v>390</v>
      </c>
      <c r="F134" s="2">
        <v>1</v>
      </c>
      <c r="G134" s="2" t="str">
        <f>'Data types'!A$2</f>
        <v>int</v>
      </c>
      <c r="H134" s="2" t="s">
        <v>165</v>
      </c>
      <c r="J134" s="10"/>
      <c r="K134" s="10"/>
      <c r="L134" s="10"/>
      <c r="M134" s="10" t="s">
        <v>76</v>
      </c>
      <c r="N134" s="16" t="s">
        <v>369</v>
      </c>
      <c r="O134" s="10" t="s">
        <v>57</v>
      </c>
      <c r="P134" s="12" t="s">
        <v>54</v>
      </c>
      <c r="Q134" s="3">
        <f t="shared" si="9"/>
        <v>1128</v>
      </c>
      <c r="R134" s="3" t="str">
        <f>IF(G134="","",VLOOKUP(G134,'Data types'!A$1:B$20,2,FALSE))</f>
        <v>Integer</v>
      </c>
      <c r="S134" s="3" t="str">
        <f>IF(I134="","",VLOOKUP(I134,'Data types'!A$1:B$20,2,FALSE))</f>
        <v/>
      </c>
      <c r="T134" s="3" t="str">
        <f>IF(K134="","",VLOOKUP(K134,'Data types'!A$1:B$20,2,FALSE))</f>
        <v/>
      </c>
      <c r="U134" s="3" t="str">
        <f t="shared" si="5"/>
        <v>interval</v>
      </c>
      <c r="V134" s="3" t="str">
        <f t="shared" si="6"/>
        <v>int interval</v>
      </c>
      <c r="W134" s="3">
        <f>IF(C134="","",VLOOKUP(C134,'Data types'!$A$1:$B$20,2,FALSE))</f>
        <v>0</v>
      </c>
      <c r="X134" s="24" t="str">
        <f t="shared" si="7"/>
        <v>/**
&lt;pre&gt;
High level command to interact with FineADCS
Input parameters:int interval
Return parameters:void
Size of returned parameters: 0
Set Quaternion from Sun Sensor for Compass
&lt;/pre&gt;
*/</v>
      </c>
      <c r="Y134" s="6" t="str">
        <f>CONCATENATE(Formatting!B$1,C134," ",E134,"(",V134,");//",Q134,"//",M134)</f>
        <v xml:space="preserve">    void controlLoopsSetUpdateInterval(int interval);//1128//High level command to interact with FineADCS</v>
      </c>
      <c r="Z134" s="7" t="str">
        <f>CONCATENATE(Formatting!B$1,"@Override",CHAR(10),Formatting!B$1,"@InternalData (internalID=",Q134,",commandIDs={",CHAR(34),O134,CHAR(34),",",CHAR(34),P134,CHAR(34),"},argNames={",IF(F134="",CONCATENATE(CHAR(34),CHAR(34)),IF(F134=1,CONCATENATE(CHAR(34),H134,CHAR(34)),IF(F134=2,CONCATENATE(CHAR(34),H134,CHAR(34),",",CHAR(34),J134,CHAR(34)),IF(F134=3,CONCATENATE(CHAR(34),H134,CHAR(34),",",CHAR(34),J134,CHAR(34),",",CHAR(34),L134,CHAR(34)),"other")))),"})",CHAR(10),Formatting!B$1,"public ",C134," ",E134,"(",V134,") {",CHAR(10),IF(F134="",CONCATENATE(Formatting!B$1,Formatting!B$1,"ArrayList&lt;Object&gt; argObject=null;",CHAR(10)),IF(F134=1,CONCATENATE(Formatting!B$1,Formatting!B$1,"ArrayList&lt;Object&gt; argObject = new ArrayList&lt;Object&gt;();",CHAR(10),Formatting!B$1,Formatting!B$1,"argObject.add(",H134,");",CHAR(10)),IF(F134=2,CONCATENATE(Formatting!B$1,Formatting!B$1,"ArrayList&lt;Object&gt; argObject = new ArrayList&lt;Object&gt;();",CHAR(10),Formatting!B$1,Formatting!B$1,"argObject.add(",H134,");",CHAR(10),Formatting!B$1,Formatting!B$1,"argObject.add(",J134,");",CHAR(10)),CONCATENATE(Formatting!B$1,Formatting!B$1,"ArrayList&lt;Object&gt; argObject = new ArrayList&lt;Object&gt;();",CHAR(10),Formatting!B$1,Formatting!B$1,"argObject.add(",H134,");",CHAR(10),Formatting!B$1,Formatting!B$1,"argObject.add(",J134,");",CHAR(10),Formatting!B$1,Formatting!B$1,"argObject.add(",L134,");",CHAR(10))))),IF(C134="void",CONCATENATE(Formatting!B$1,Formatting!B$1),CONCATENATE(Formatting!B$1,Formatting!B$1,"return (",W134,") ")),"super.getSimulatorNode().runGenericMethod(",Q134,",argObject);",CHAR(10),Formatting!B$1,"};")</f>
        <v xml:space="preserve">    @Override
    @InternalData (internalID=1128,commandIDs={"0x31","0x10"},argNames={"interval"})
    public void controlLoopsSetUpdateInterval(int interval) {
        ArrayList&lt;Object&gt; argObject = new ArrayList&lt;Object&gt;();
        argObject.add(interval);
        super.getSimulatorNode().runGenericMethod(1128,argObject);
    };</v>
      </c>
      <c r="AA134" s="7" t="str">
        <f>CONCATENATE(Formatting!B$1,"case ",Q134,": {//Origin [",A134,"] Method [",TRIM(Y134),"]",CHAR(10),IF(F134="","",IF(F134=1,CONCATENATE(Formatting!B$1,Formatting!B$1,G134," ",H134,"=(",R134,") argObject.get(0);",CHAR(10)),IF(F134=2,CONCATENATE(Formatting!B$1,Formatting!B$1,G134," ",H134,"=(",R134,") argObject.get(0);",CHAR(10),Formatting!B$1,Formatting!B$1,I134," ",J134,"=(",S134,") argObject.get(1);",CHAR(10)),CONCATENATE(Formatting!B$1,Formatting!B$1,G134," ",H134,"=(",R134,") argObject.get(0);",CHAR(10),Formatting!B$1,Formatting!B$1,I134," ",J134,"=(",S134,") argObject.get(1);",CHAR(10),Formatting!B$1,Formatting!B$1,K134," ",L134,"=(",T134,") argObject.get(2);",CHAR(10))))),IF(C134="void",CONCATENATE(Formatting!B$1,Formatting!B$1,"break; }"),CONCATENATE(Formatting!B$1,Formatting!B$1,C134," result=",IF(C134="void","null",IF(OR(C134="byte",C134="int",C134="long"),"0",IF(C134="String",CONCATENATE(CHAR(34),"Placeholder",CHAR(34)),IF(C134="byte[]",CONCATENATE("new byte[",D134,"]"),IF(C134="float","0",IF(C134="double","0","ERROR")))))),";",CHAR(10),Formatting!B$1,Formatting!B$1,"globalResult=result;",CHAR(10),Formatting!B$1,Formatting!B$1,"break;}")))</f>
        <v xml:space="preserve">    case 1128: {//Origin [IFineADCS] Method [void controlLoopsSetUpdateInterval(int interval);//1128//High level command to interact with FineADCS]
        int interval=(Integer) argObject.get(0);
        break; }</v>
      </c>
      <c r="AB134" s="7" t="str">
        <f t="shared" si="8"/>
        <v>/**
&lt;pre&gt;
High level command to interact with FineADCS
Input parameters:int interval
Return parameters:void
Size of returned parameters: 0
Set Quaternion from Sun Sensor for Compass
&lt;/pre&gt;
*/
void controlLoopsSetUpdateInterval(int interval);//1128</v>
      </c>
    </row>
    <row r="135" spans="1:28" ht="180" x14ac:dyDescent="0.25">
      <c r="A135" s="2" t="s">
        <v>5</v>
      </c>
      <c r="B135" s="2" t="s">
        <v>6</v>
      </c>
      <c r="C135" s="2" t="str">
        <f>'Data types'!A$5</f>
        <v>byte[]</v>
      </c>
      <c r="D135" s="2">
        <v>6</v>
      </c>
      <c r="E135" s="2" t="s">
        <v>391</v>
      </c>
      <c r="J135" s="10"/>
      <c r="K135" s="10"/>
      <c r="L135" s="10"/>
      <c r="M135" s="10" t="s">
        <v>76</v>
      </c>
      <c r="N135" s="16" t="s">
        <v>392</v>
      </c>
      <c r="O135" s="10" t="s">
        <v>57</v>
      </c>
      <c r="P135" s="12" t="s">
        <v>393</v>
      </c>
      <c r="Q135" s="3">
        <f t="shared" si="9"/>
        <v>1129</v>
      </c>
      <c r="R135" s="3" t="str">
        <f>IF(G135="","",VLOOKUP(G135,'Data types'!A$1:B$20,2,FALSE))</f>
        <v/>
      </c>
      <c r="S135" s="3" t="str">
        <f>IF(I135="","",VLOOKUP(I135,'Data types'!A$1:B$20,2,FALSE))</f>
        <v/>
      </c>
      <c r="T135" s="3" t="str">
        <f>IF(K135="","",VLOOKUP(K135,'Data types'!A$1:B$20,2,FALSE))</f>
        <v/>
      </c>
      <c r="U135" s="3" t="str">
        <f t="shared" ref="U135:U222" si="10">IF(F135="","",IF(F135=1,CONCATENATE(H135),CONCATENATE(H135,",",J135)))</f>
        <v/>
      </c>
      <c r="V135" s="3" t="str">
        <f t="shared" ref="V135:V222" si="11">IF(F135="","",IF(F135=1,CONCATENATE(G135," ",H135),IF(F135=2,CONCATENATE(G135," ",H135,",",I135," ",J135),CONCATENATE(G135," ",H135,",",I135," ",J135,",",K135," ",L135))))</f>
        <v/>
      </c>
      <c r="W135" s="3" t="str">
        <f>IF(C135="","",VLOOKUP(C135,'Data types'!$A$1:$B$20,2,FALSE))</f>
        <v>byte[]</v>
      </c>
      <c r="X135" s="24" t="str">
        <f t="shared" ref="X135:X222" si="12">CONCATENATE("/**",CHAR(10),"&lt;pre&gt;",CHAR(10),$M135,CHAR(10),"Input parameters:",$V135,CHAR(10),"Return parameters:",$C135,CHAR(10),"Size of returned parameters: ",IF($D135="","0",$D135),CHAR(10),$N135,CHAR(10),"&lt;/pre&gt;",CHAR(10),"*/")</f>
        <v>/**
&lt;pre&gt;
High level command to interact with FineADCS
Input parameters:
Return parameters:byte[]
Size of returned parameters: 6
Get target rw speed commanding by controller
3x I16: Target Speeds
&lt;/pre&gt;
*/</v>
      </c>
      <c r="Y135" s="6" t="str">
        <f>CONCATENATE(Formatting!B$1,C135," ",E135,"(",V135,");//",Q135,"//",M135)</f>
        <v xml:space="preserve">    byte[] controlLoopsGetTargetRWSpeed();//1129//High level command to interact with FineADCS</v>
      </c>
      <c r="Z135" s="7" t="str">
        <f>CONCATENATE(Formatting!B$1,"@Override",CHAR(10),Formatting!B$1,"@InternalData (internalID=",Q135,",commandIDs={",CHAR(34),O135,CHAR(34),",",CHAR(34),P135,CHAR(34),"},argNames={",IF(F135="",CONCATENATE(CHAR(34),CHAR(34)),IF(F135=1,CONCATENATE(CHAR(34),H135,CHAR(34)),IF(F135=2,CONCATENATE(CHAR(34),H135,CHAR(34),",",CHAR(34),J135,CHAR(34)),IF(F135=3,CONCATENATE(CHAR(34),H135,CHAR(34),",",CHAR(34),J135,CHAR(34),",",CHAR(34),L135,CHAR(34)),"other")))),"})",CHAR(10),Formatting!B$1,"public ",C135," ",E135,"(",V135,") {",CHAR(10),IF(F135="",CONCATENATE(Formatting!B$1,Formatting!B$1,"ArrayList&lt;Object&gt; argObject=null;",CHAR(10)),IF(F135=1,CONCATENATE(Formatting!B$1,Formatting!B$1,"ArrayList&lt;Object&gt; argObject = new ArrayList&lt;Object&gt;();",CHAR(10),Formatting!B$1,Formatting!B$1,"argObject.add(",H135,");",CHAR(10)),IF(F135=2,CONCATENATE(Formatting!B$1,Formatting!B$1,"ArrayList&lt;Object&gt; argObject = new ArrayList&lt;Object&gt;();",CHAR(10),Formatting!B$1,Formatting!B$1,"argObject.add(",H135,");",CHAR(10),Formatting!B$1,Formatting!B$1,"argObject.add(",J135,");",CHAR(10)),CONCATENATE(Formatting!B$1,Formatting!B$1,"ArrayList&lt;Object&gt; argObject = new ArrayList&lt;Object&gt;();",CHAR(10),Formatting!B$1,Formatting!B$1,"argObject.add(",H135,");",CHAR(10),Formatting!B$1,Formatting!B$1,"argObject.add(",J135,");",CHAR(10),Formatting!B$1,Formatting!B$1,"argObject.add(",L135,");",CHAR(10))))),IF(C135="void",CONCATENATE(Formatting!B$1,Formatting!B$1),CONCATENATE(Formatting!B$1,Formatting!B$1,"return (",W135,") ")),"super.getSimulatorNode().runGenericMethod(",Q135,",argObject);",CHAR(10),Formatting!B$1,"};")</f>
        <v xml:space="preserve">    @Override
    @InternalData (internalID=1129,commandIDs={"0x31","0x14"},argNames={""})
    public byte[] controlLoopsGetTargetRWSpeed() {
        ArrayList&lt;Object&gt; argObject=null;
        return (byte[]) super.getSimulatorNode().runGenericMethod(1129,argObject);
    };</v>
      </c>
      <c r="AA135" s="7" t="str">
        <f>CONCATENATE(Formatting!B$1,"case ",Q135,": {//Origin [",A135,"] Method [",TRIM(Y135),"]",CHAR(10),IF(F135="","",IF(F135=1,CONCATENATE(Formatting!B$1,Formatting!B$1,G135," ",H135,"=(",R135,") argObject.get(0);",CHAR(10)),IF(F135=2,CONCATENATE(Formatting!B$1,Formatting!B$1,G135," ",H135,"=(",R135,") argObject.get(0);",CHAR(10),Formatting!B$1,Formatting!B$1,I135," ",J135,"=(",S135,") argObject.get(1);",CHAR(10)),CONCATENATE(Formatting!B$1,Formatting!B$1,G135," ",H135,"=(",R135,") argObject.get(0);",CHAR(10),Formatting!B$1,Formatting!B$1,I135," ",J135,"=(",S135,") argObject.get(1);",CHAR(10),Formatting!B$1,Formatting!B$1,K135," ",L135,"=(",T135,") argObject.get(2);",CHAR(10))))),IF(C135="void",CONCATENATE(Formatting!B$1,Formatting!B$1,"break; }"),CONCATENATE(Formatting!B$1,Formatting!B$1,C135," result=",IF(C135="void","null",IF(OR(C135="byte",C135="int",C135="long"),"0",IF(C135="String",CONCATENATE(CHAR(34),"Placeholder",CHAR(34)),IF(C135="byte[]",CONCATENATE("new byte[",D135,"]"),IF(C135="float","0",IF(C135="double","0","ERROR")))))),";",CHAR(10),Formatting!B$1,Formatting!B$1,"globalResult=result;",CHAR(10),Formatting!B$1,Formatting!B$1,"break;}")))</f>
        <v xml:space="preserve">    case 1129: {//Origin [IFineADCS] Method [byte[] controlLoopsGetTargetRWSpeed();//1129//High level command to interact with FineADCS]
        byte[] result=new byte[6];
        globalResult=result;
        break;}</v>
      </c>
      <c r="AB135" s="7" t="str">
        <f t="shared" ref="AB135:AB222" si="13">CONCATENATE($X135,CHAR(10),$C135," ",$E135,"(",$V135,,");//",$Q135)</f>
        <v>/**
&lt;pre&gt;
High level command to interact with FineADCS
Input parameters:
Return parameters:byte[]
Size of returned parameters: 6
Get target rw speed commanding by controller
3x I16: Target Speeds
&lt;/pre&gt;
*/
byte[] controlLoopsGetTargetRWSpeed();//1129</v>
      </c>
    </row>
    <row r="136" spans="1:28" ht="74.25" customHeight="1" x14ac:dyDescent="0.25">
      <c r="A136" s="2" t="s">
        <v>5</v>
      </c>
      <c r="B136" s="2" t="s">
        <v>6</v>
      </c>
      <c r="C136" s="2" t="str">
        <f>'Data types'!A$5</f>
        <v>byte[]</v>
      </c>
      <c r="D136" s="2">
        <v>6</v>
      </c>
      <c r="E136" s="2" t="s">
        <v>394</v>
      </c>
      <c r="J136" s="10"/>
      <c r="K136" s="10"/>
      <c r="L136" s="10"/>
      <c r="M136" s="10" t="s">
        <v>76</v>
      </c>
      <c r="N136" s="16" t="s">
        <v>395</v>
      </c>
      <c r="O136" s="10" t="s">
        <v>57</v>
      </c>
      <c r="P136" s="12" t="s">
        <v>396</v>
      </c>
      <c r="Q136" s="3">
        <f t="shared" ref="Q136:Q199" si="14">Q135+1</f>
        <v>1130</v>
      </c>
      <c r="R136" s="3" t="str">
        <f>IF(G136="","",VLOOKUP(G136,'Data types'!A$1:B$20,2,FALSE))</f>
        <v/>
      </c>
      <c r="S136" s="3" t="str">
        <f>IF(I136="","",VLOOKUP(I136,'Data types'!A$1:B$20,2,FALSE))</f>
        <v/>
      </c>
      <c r="T136" s="3" t="str">
        <f>IF(K136="","",VLOOKUP(K136,'Data types'!A$1:B$20,2,FALSE))</f>
        <v/>
      </c>
      <c r="U136" s="3" t="str">
        <f t="shared" si="10"/>
        <v/>
      </c>
      <c r="V136" s="3" t="str">
        <f t="shared" si="11"/>
        <v/>
      </c>
      <c r="W136" s="3" t="str">
        <f>IF(C136="","",VLOOKUP(C136,'Data types'!$A$1:$B$20,2,FALSE))</f>
        <v>byte[]</v>
      </c>
      <c r="X136" s="24" t="str">
        <f t="shared" si="12"/>
        <v>/**
&lt;pre&gt;
High level command to interact with FineADCS
Input parameters:
Return parameters:byte[]
Size of returned parameters: 6
Get target mtq values commanding by controller
3x I16: Target dipole moment
&lt;/pre&gt;
*/</v>
      </c>
      <c r="Y136" s="6" t="str">
        <f>CONCATENATE(Formatting!B$1,C136," ",E136,"(",V136,");//",Q136,"//",M136)</f>
        <v xml:space="preserve">    byte[] controlLoopsGetTargetMTWDipoleMoment3D();//1130//High level command to interact with FineADCS</v>
      </c>
      <c r="Z136" s="7" t="str">
        <f>CONCATENATE(Formatting!B$1,"@Override",CHAR(10),Formatting!B$1,"@InternalData (internalID=",Q136,",commandIDs={",CHAR(34),O136,CHAR(34),",",CHAR(34),P136,CHAR(34),"},argNames={",IF(F136="",CONCATENATE(CHAR(34),CHAR(34)),IF(F136=1,CONCATENATE(CHAR(34),H136,CHAR(34)),IF(F136=2,CONCATENATE(CHAR(34),H136,CHAR(34),",",CHAR(34),J136,CHAR(34)),IF(F136=3,CONCATENATE(CHAR(34),H136,CHAR(34),",",CHAR(34),J136,CHAR(34),",",CHAR(34),L136,CHAR(34)),"other")))),"})",CHAR(10),Formatting!B$1,"public ",C136," ",E136,"(",V136,") {",CHAR(10),IF(F136="",CONCATENATE(Formatting!B$1,Formatting!B$1,"ArrayList&lt;Object&gt; argObject=null;",CHAR(10)),IF(F136=1,CONCATENATE(Formatting!B$1,Formatting!B$1,"ArrayList&lt;Object&gt; argObject = new ArrayList&lt;Object&gt;();",CHAR(10),Formatting!B$1,Formatting!B$1,"argObject.add(",H136,");",CHAR(10)),IF(F136=2,CONCATENATE(Formatting!B$1,Formatting!B$1,"ArrayList&lt;Object&gt; argObject = new ArrayList&lt;Object&gt;();",CHAR(10),Formatting!B$1,Formatting!B$1,"argObject.add(",H136,");",CHAR(10),Formatting!B$1,Formatting!B$1,"argObject.add(",J136,");",CHAR(10)),CONCATENATE(Formatting!B$1,Formatting!B$1,"ArrayList&lt;Object&gt; argObject = new ArrayList&lt;Object&gt;();",CHAR(10),Formatting!B$1,Formatting!B$1,"argObject.add(",H136,");",CHAR(10),Formatting!B$1,Formatting!B$1,"argObject.add(",J136,");",CHAR(10),Formatting!B$1,Formatting!B$1,"argObject.add(",L136,");",CHAR(10))))),IF(C136="void",CONCATENATE(Formatting!B$1,Formatting!B$1),CONCATENATE(Formatting!B$1,Formatting!B$1,"return (",W136,") ")),"super.getSimulatorNode().runGenericMethod(",Q136,",argObject);",CHAR(10),Formatting!B$1,"};")</f>
        <v xml:space="preserve">    @Override
    @InternalData (internalID=1130,commandIDs={"0x31","0x15"},argNames={""})
    public byte[] controlLoopsGetTargetMTWDipoleMoment3D() {
        ArrayList&lt;Object&gt; argObject=null;
        return (byte[]) super.getSimulatorNode().runGenericMethod(1130,argObject);
    };</v>
      </c>
      <c r="AA136" s="7" t="str">
        <f>CONCATENATE(Formatting!B$1,"case ",Q136,": {//Origin [",A136,"] Method [",TRIM(Y136),"]",CHAR(10),IF(F136="","",IF(F136=1,CONCATENATE(Formatting!B$1,Formatting!B$1,G136," ",H136,"=(",R136,") argObject.get(0);",CHAR(10)),IF(F136=2,CONCATENATE(Formatting!B$1,Formatting!B$1,G136," ",H136,"=(",R136,") argObject.get(0);",CHAR(10),Formatting!B$1,Formatting!B$1,I136," ",J136,"=(",S136,") argObject.get(1);",CHAR(10)),CONCATENATE(Formatting!B$1,Formatting!B$1,G136," ",H136,"=(",R136,") argObject.get(0);",CHAR(10),Formatting!B$1,Formatting!B$1,I136," ",J136,"=(",S136,") argObject.get(1);",CHAR(10),Formatting!B$1,Formatting!B$1,K136," ",L136,"=(",T136,") argObject.get(2);",CHAR(10))))),IF(C136="void",CONCATENATE(Formatting!B$1,Formatting!B$1,"break; }"),CONCATENATE(Formatting!B$1,Formatting!B$1,C136," result=",IF(C136="void","null",IF(OR(C136="byte",C136="int",C136="long"),"0",IF(C136="String",CONCATENATE(CHAR(34),"Placeholder",CHAR(34)),IF(C136="byte[]",CONCATENATE("new byte[",D136,"]"),IF(C136="float","0",IF(C136="double","0","ERROR")))))),";",CHAR(10),Formatting!B$1,Formatting!B$1,"globalResult=result;",CHAR(10),Formatting!B$1,Formatting!B$1,"break;}")))</f>
        <v xml:space="preserve">    case 1130: {//Origin [IFineADCS] Method [byte[] controlLoopsGetTargetMTWDipoleMoment3D();//1130//High level command to interact with FineADCS]
        byte[] result=new byte[6];
        globalResult=result;
        break;}</v>
      </c>
      <c r="AB136" s="7" t="str">
        <f t="shared" si="13"/>
        <v>/**
&lt;pre&gt;
High level command to interact with FineADCS
Input parameters:
Return parameters:byte[]
Size of returned parameters: 6
Get target mtq values commanding by controller
3x I16: Target dipole moment
&lt;/pre&gt;
*/
byte[] controlLoopsGetTargetMTWDipoleMoment3D();//1130</v>
      </c>
    </row>
    <row r="137" spans="1:28" ht="409.5" x14ac:dyDescent="0.25">
      <c r="A137" s="2" t="s">
        <v>5</v>
      </c>
      <c r="B137" s="2" t="s">
        <v>6</v>
      </c>
      <c r="C137" s="2" t="str">
        <f>'Data types'!A$5</f>
        <v>byte[]</v>
      </c>
      <c r="D137" s="2">
        <v>24</v>
      </c>
      <c r="E137" s="2" t="s">
        <v>397</v>
      </c>
      <c r="J137" s="10"/>
      <c r="K137" s="10"/>
      <c r="L137" s="10"/>
      <c r="M137" s="10" t="s">
        <v>76</v>
      </c>
      <c r="N137" s="16" t="s">
        <v>398</v>
      </c>
      <c r="O137" s="10" t="s">
        <v>57</v>
      </c>
      <c r="P137" s="12" t="s">
        <v>396</v>
      </c>
      <c r="Q137" s="3">
        <f t="shared" si="14"/>
        <v>1131</v>
      </c>
      <c r="R137" s="3" t="str">
        <f>IF(G137="","",VLOOKUP(G137,'Data types'!A$1:B$20,2,FALSE))</f>
        <v/>
      </c>
      <c r="S137" s="3" t="str">
        <f>IF(I137="","",VLOOKUP(I137,'Data types'!A$1:B$20,2,FALSE))</f>
        <v/>
      </c>
      <c r="T137" s="3" t="str">
        <f>IF(K137="","",VLOOKUP(K137,'Data types'!A$1:B$20,2,FALSE))</f>
        <v/>
      </c>
      <c r="U137" s="3" t="str">
        <f t="shared" si="10"/>
        <v/>
      </c>
      <c r="V137" s="3" t="str">
        <f t="shared" si="11"/>
        <v/>
      </c>
      <c r="W137" s="3" t="str">
        <f>IF(C137="","",VLOOKUP(C137,'Data types'!$A$1:$B$20,2,FALSE))</f>
        <v>byte[]</v>
      </c>
      <c r="X137" s="24" t="str">
        <f t="shared" si="12"/>
        <v>/**
&lt;pre&gt;
High level command to interact with FineADCS
Input parameters:
Return parameters:byte[]
Size of returned parameters: 24
Get Status of control group
1x UI32: General status
Bit
No
Description Comments
Status:
Bit = 1 : Enable
Bit = 0 : Disable
Error:
Bit = 1 : Yes
Bit = 0 : No
0 CTRL_FLAG_CS_IDLE Idle Status Of Control Module
1 CTRL_FLAG_CS_SAC_MODE Single Axis Mode Status
2 CTRL_FLAG_CS_AAC_MODE All Axis Mode Status
31 CTRL_ERR_FLAG_GENERAL Error of Control Module
1x UI32: Error Status;
1x UI32: All Axis Control
Bit
No
Description Comments
Status:
Bit = 1 : Enable
Bit = 0 : Disable
0 MODE_BDOT_1 Bdot control using algorithm 1
1 MODE_BDOT_2 Bdot control using algorithm 2
2 MODE_SUN_POINTING Sun pointing mode
3 MODE_SSM Single spinning mode
3x UI32: Single Axis Control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&lt;/pre&gt;
*/</v>
      </c>
      <c r="Y137" s="6" t="str">
        <f>CONCATENATE(Formatting!B$1,C137," ",E137,"(",V137,");//",Q137,"//",M137)</f>
        <v xml:space="preserve">    byte[] controlLoopsGetStatus();//1131//High level command to interact with FineADCS</v>
      </c>
      <c r="Z137" s="7" t="str">
        <f>CONCATENATE(Formatting!B$1,"@Override",CHAR(10),Formatting!B$1,"@InternalData (internalID=",Q137,",commandIDs={",CHAR(34),O137,CHAR(34),",",CHAR(34),P137,CHAR(34),"},argNames={",IF(F137="",CONCATENATE(CHAR(34),CHAR(34)),IF(F137=1,CONCATENATE(CHAR(34),H137,CHAR(34)),IF(F137=2,CONCATENATE(CHAR(34),H137,CHAR(34),",",CHAR(34),J137,CHAR(34)),IF(F137=3,CONCATENATE(CHAR(34),H137,CHAR(34),",",CHAR(34),J137,CHAR(34),",",CHAR(34),L137,CHAR(34)),"other")))),"})",CHAR(10),Formatting!B$1,"public ",C137," ",E137,"(",V137,") {",CHAR(10),IF(F137="",CONCATENATE(Formatting!B$1,Formatting!B$1,"ArrayList&lt;Object&gt; argObject=null;",CHAR(10)),IF(F137=1,CONCATENATE(Formatting!B$1,Formatting!B$1,"ArrayList&lt;Object&gt; argObject = new ArrayList&lt;Object&gt;();",CHAR(10),Formatting!B$1,Formatting!B$1,"argObject.add(",H137,");",CHAR(10)),IF(F137=2,CONCATENATE(Formatting!B$1,Formatting!B$1,"ArrayList&lt;Object&gt; argObject = new ArrayList&lt;Object&gt;();",CHAR(10),Formatting!B$1,Formatting!B$1,"argObject.add(",H137,");",CHAR(10),Formatting!B$1,Formatting!B$1,"argObject.add(",J137,");",CHAR(10)),CONCATENATE(Formatting!B$1,Formatting!B$1,"ArrayList&lt;Object&gt; argObject = new ArrayList&lt;Object&gt;();",CHAR(10),Formatting!B$1,Formatting!B$1,"argObject.add(",H137,");",CHAR(10),Formatting!B$1,Formatting!B$1,"argObject.add(",J137,");",CHAR(10),Formatting!B$1,Formatting!B$1,"argObject.add(",L137,");",CHAR(10))))),IF(C137="void",CONCATENATE(Formatting!B$1,Formatting!B$1),CONCATENATE(Formatting!B$1,Formatting!B$1,"return (",W137,") ")),"super.getSimulatorNode().runGenericMethod(",Q137,",argObject);",CHAR(10),Formatting!B$1,"};")</f>
        <v xml:space="preserve">    @Override
    @InternalData (internalID=1131,commandIDs={"0x31","0x15"},argNames={""})
    public byte[] controlLoopsGetStatus() {
        ArrayList&lt;Object&gt; argObject=null;
        return (byte[]) super.getSimulatorNode().runGenericMethod(1131,argObject);
    };</v>
      </c>
      <c r="AA137" s="7" t="str">
        <f>CONCATENATE(Formatting!B$1,"case ",Q137,": {//Origin [",A137,"] Method [",TRIM(Y137),"]",CHAR(10),IF(F137="","",IF(F137=1,CONCATENATE(Formatting!B$1,Formatting!B$1,G137," ",H137,"=(",R137,") argObject.get(0);",CHAR(10)),IF(F137=2,CONCATENATE(Formatting!B$1,Formatting!B$1,G137," ",H137,"=(",R137,") argObject.get(0);",CHAR(10),Formatting!B$1,Formatting!B$1,I137," ",J137,"=(",S137,") argObject.get(1);",CHAR(10)),CONCATENATE(Formatting!B$1,Formatting!B$1,G137," ",H137,"=(",R137,") argObject.get(0);",CHAR(10),Formatting!B$1,Formatting!B$1,I137," ",J137,"=(",S137,") argObject.get(1);",CHAR(10),Formatting!B$1,Formatting!B$1,K137," ",L137,"=(",T137,") argObject.get(2);",CHAR(10))))),IF(C137="void",CONCATENATE(Formatting!B$1,Formatting!B$1,"break; }"),CONCATENATE(Formatting!B$1,Formatting!B$1,C137," result=",IF(C137="void","null",IF(OR(C137="byte",C137="int",C137="long"),"0",IF(C137="String",CONCATENATE(CHAR(34),"Placeholder",CHAR(34)),IF(C137="byte[]",CONCATENATE("new byte[",D137,"]"),IF(C137="float","0",IF(C137="double","0","ERROR")))))),";",CHAR(10),Formatting!B$1,Formatting!B$1,"globalResult=result;",CHAR(10),Formatting!B$1,Formatting!B$1,"break;}")))</f>
        <v xml:space="preserve">    case 1131: {//Origin [IFineADCS] Method [byte[] controlLoopsGetStatus();//1131//High level command to interact with FineADCS]
        byte[] result=new byte[24];
        globalResult=result;
        break;}</v>
      </c>
      <c r="AB137" s="7" t="str">
        <f t="shared" si="13"/>
        <v>/**
&lt;pre&gt;
High level command to interact with FineADCS
Input parameters:
Return parameters:byte[]
Size of returned parameters: 24
Get Status of control group
1x UI32: General status
Bit
No
Description Comments
Status:
Bit = 1 : Enable
Bit = 0 : Disable
Error:
Bit = 1 : Yes
Bit = 0 : No
0 CTRL_FLAG_CS_IDLE Idle Status Of Control Module
1 CTRL_FLAG_CS_SAC_MODE Single Axis Mode Status
2 CTRL_FLAG_CS_AAC_MODE All Axis Mode Status
31 CTRL_ERR_FLAG_GENERAL Error of Control Module
1x UI32: Error Status;
1x UI32: All Axis Control
Bit
No
Description Comments
Status:
Bit = 1 : Enable
Bit = 0 : Disable
0 MODE_BDOT_1 Bdot control using algorithm 1
1 MODE_BDOT_2 Bdot control using algorithm 2
2 MODE_SUN_POINTING Sun pointing mode
3 MODE_SSM Single spinning mode
3x UI32: Single Axis Control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&lt;/pre&gt;
*/
byte[] controlLoopsGetStatus();//1131</v>
      </c>
    </row>
    <row r="138" spans="1:28" ht="240" x14ac:dyDescent="0.25">
      <c r="A138" s="2" t="s">
        <v>5</v>
      </c>
      <c r="B138" s="2" t="s">
        <v>6</v>
      </c>
      <c r="C138" s="2" t="str">
        <f>'Data types'!A$1</f>
        <v>void</v>
      </c>
      <c r="D138" s="2">
        <v>0</v>
      </c>
      <c r="E138" s="2" t="s">
        <v>399</v>
      </c>
      <c r="F138" s="2">
        <v>3</v>
      </c>
      <c r="G138" s="2" t="str">
        <f>'Data types'!A$4</f>
        <v>byte</v>
      </c>
      <c r="H138" s="2" t="s">
        <v>400</v>
      </c>
      <c r="I138" s="2" t="str">
        <f>'Data types'!A$2</f>
        <v>int</v>
      </c>
      <c r="J138" s="10" t="s">
        <v>401</v>
      </c>
      <c r="K138" s="2" t="str">
        <f>'Data types'!A$9</f>
        <v>float[]</v>
      </c>
      <c r="L138" s="10" t="s">
        <v>185</v>
      </c>
      <c r="M138" s="10" t="s">
        <v>76</v>
      </c>
      <c r="N138" s="16" t="s">
        <v>402</v>
      </c>
      <c r="O138" s="10" t="s">
        <v>57</v>
      </c>
      <c r="P138" s="12" t="s">
        <v>55</v>
      </c>
      <c r="Q138" s="3">
        <f t="shared" si="14"/>
        <v>1132</v>
      </c>
      <c r="R138" s="3" t="str">
        <f>IF(G138="","",VLOOKUP(G138,'Data types'!A$1:B$20,2,FALSE))</f>
        <v>Byte</v>
      </c>
      <c r="S138" s="3" t="str">
        <f>IF(I138="","",VLOOKUP(I138,'Data types'!A$1:B$20,2,FALSE))</f>
        <v>Integer</v>
      </c>
      <c r="T138" s="3" t="str">
        <f>IF(K138="","",VLOOKUP(K138,'Data types'!A$1:B$20,2,FALSE))</f>
        <v>float[]</v>
      </c>
      <c r="U138" s="3" t="str">
        <f t="shared" si="10"/>
        <v>axis,controlRegister</v>
      </c>
      <c r="V138" s="3" t="str">
        <f t="shared" si="11"/>
        <v>byte axis,int controlRegister,float[] values</v>
      </c>
      <c r="W138" s="3">
        <f>IF(C138="","",VLOOKUP(C138,'Data types'!$A$1:$B$20,2,FALSE))</f>
        <v>0</v>
      </c>
      <c r="X138" s="24" t="str">
        <f t="shared" si="12"/>
        <v>/**
&lt;pre&gt;
High level command to interact with FineADCS
Input parameters:byte axis,int controlRegister,float[] values
Return parameters:void
Size of returned parameters: 0
Set Anti Windup Angle
Parameters
1x UI8: Axis;
1x UI32: Control Register;
1x F32: Threshold value;
1x F32 Multiplication factor
&lt;/pre&gt;
*/</v>
      </c>
      <c r="Y138" s="6" t="str">
        <f>CONCATENATE(Formatting!B$1,C138," ",E138,"(",V138,");//",Q138,"//",M138)</f>
        <v xml:space="preserve">    void controlLoopsSetAntiWindup(byte axis,int controlRegister,float[] values);//1132//High level command to interact with FineADCS</v>
      </c>
      <c r="Z138" s="7" t="str">
        <f>CONCATENATE(Formatting!B$1,"@Override",CHAR(10),Formatting!B$1,"@InternalData (internalID=",Q138,",commandIDs={",CHAR(34),O138,CHAR(34),",",CHAR(34),P138,CHAR(34),"},argNames={",IF(F138="",CONCATENATE(CHAR(34),CHAR(34)),IF(F138=1,CONCATENATE(CHAR(34),H138,CHAR(34)),IF(F138=2,CONCATENATE(CHAR(34),H138,CHAR(34),",",CHAR(34),J138,CHAR(34)),IF(F138=3,CONCATENATE(CHAR(34),H138,CHAR(34),",",CHAR(34),J138,CHAR(34),",",CHAR(34),L138,CHAR(34)),"other")))),"})",CHAR(10),Formatting!B$1,"public ",C138," ",E138,"(",V138,") {",CHAR(10),IF(F138="",CONCATENATE(Formatting!B$1,Formatting!B$1,"ArrayList&lt;Object&gt; argObject=null;",CHAR(10)),IF(F138=1,CONCATENATE(Formatting!B$1,Formatting!B$1,"ArrayList&lt;Object&gt; argObject = new ArrayList&lt;Object&gt;();",CHAR(10),Formatting!B$1,Formatting!B$1,"argObject.add(",H138,");",CHAR(10)),IF(F138=2,CONCATENATE(Formatting!B$1,Formatting!B$1,"ArrayList&lt;Object&gt; argObject = new ArrayList&lt;Object&gt;();",CHAR(10),Formatting!B$1,Formatting!B$1,"argObject.add(",H138,");",CHAR(10),Formatting!B$1,Formatting!B$1,"argObject.add(",J138,");",CHAR(10)),CONCATENATE(Formatting!B$1,Formatting!B$1,"ArrayList&lt;Object&gt; argObject = new ArrayList&lt;Object&gt;();",CHAR(10),Formatting!B$1,Formatting!B$1,"argObject.add(",H138,");",CHAR(10),Formatting!B$1,Formatting!B$1,"argObject.add(",J138,");",CHAR(10),Formatting!B$1,Formatting!B$1,"argObject.add(",L138,");",CHAR(10))))),IF(C138="void",CONCATENATE(Formatting!B$1,Formatting!B$1),CONCATENATE(Formatting!B$1,Formatting!B$1,"return (",W138,") ")),"super.getSimulatorNode().runGenericMethod(",Q138,",argObject);",CHAR(10),Formatting!B$1,"};")</f>
        <v xml:space="preserve">    @Override
    @InternalData (internalID=1132,commandIDs={"0x31","0x20"},argNames={"axis","controlRegister","values"})
    public void controlLoopsSetAntiWindup(byte axis,int controlRegister,float[] values) {
        ArrayList&lt;Object&gt; argObject = new ArrayList&lt;Object&gt;();
        argObject.add(axis);
        argObject.add(controlRegister);
        argObject.add(values);
        super.getSimulatorNode().runGenericMethod(1132,argObject);
    };</v>
      </c>
      <c r="AA138" s="7" t="str">
        <f>CONCATENATE(Formatting!B$1,"case ",Q138,": {//Origin [",A138,"] Method [",TRIM(Y138),"]",CHAR(10),IF(F138="","",IF(F138=1,CONCATENATE(Formatting!B$1,Formatting!B$1,G138," ",H138,"=(",R138,") argObject.get(0);",CHAR(10)),IF(F138=2,CONCATENATE(Formatting!B$1,Formatting!B$1,G138," ",H138,"=(",R138,") argObject.get(0);",CHAR(10),Formatting!B$1,Formatting!B$1,I138," ",J138,"=(",S138,") argObject.get(1);",CHAR(10)),CONCATENATE(Formatting!B$1,Formatting!B$1,G138," ",H138,"=(",R138,") argObject.get(0);",CHAR(10),Formatting!B$1,Formatting!B$1,I138," ",J138,"=(",S138,") argObject.get(1);",CHAR(10),Formatting!B$1,Formatting!B$1,K138," ",L138,"=(",T138,") argObject.get(2);",CHAR(10))))),IF(C138="void",CONCATENATE(Formatting!B$1,Formatting!B$1,"break; }"),CONCATENATE(Formatting!B$1,Formatting!B$1,C138," result=",IF(C138="void","null",IF(OR(C138="byte",C138="int",C138="long"),"0",IF(C138="String",CONCATENATE(CHAR(34),"Placeholder",CHAR(34)),IF(C138="byte[]",CONCATENATE("new byte[",D138,"]"),IF(C138="float","0",IF(C138="double","0","ERROR")))))),";",CHAR(10),Formatting!B$1,Formatting!B$1,"globalResult=result;",CHAR(10),Formatting!B$1,Formatting!B$1,"break;}")))</f>
        <v xml:space="preserve">    case 1132: {//Origin [IFineADCS] Method [void controlLoopsSetAntiWindup(byte axis,int controlRegister,float[] values);//1132//High level command to interact with FineADCS]
        byte axis=(Byte) argObject.get(0);
        int controlRegister=(Integer) argObject.get(1);
        float[] values=(float[]) argObject.get(2);
        break; }</v>
      </c>
      <c r="AB138" s="7" t="str">
        <f t="shared" si="13"/>
        <v>/**
&lt;pre&gt;
High level command to interact with FineADCS
Input parameters:byte axis,int controlRegister,float[] values
Return parameters:void
Size of returned parameters: 0
Set Anti Windup Angle
Parameters
1x UI8: Axis;
1x UI32: Control Register;
1x F32: Threshold value;
1x F32 Multiplication factor
&lt;/pre&gt;
*/
void controlLoopsSetAntiWindup(byte axis,int controlRegister,float[] values);//1132</v>
      </c>
    </row>
    <row r="139" spans="1:28" ht="409.5" x14ac:dyDescent="0.25">
      <c r="A139" s="2" t="s">
        <v>5</v>
      </c>
      <c r="B139" s="2" t="s">
        <v>6</v>
      </c>
      <c r="C139" s="2" t="str">
        <f>'Data types'!A$5</f>
        <v>byte[]</v>
      </c>
      <c r="D139" s="2">
        <v>16</v>
      </c>
      <c r="E139" s="2" t="s">
        <v>403</v>
      </c>
      <c r="F139" s="2">
        <v>2</v>
      </c>
      <c r="G139" s="2" t="str">
        <f>'Data types'!A$4</f>
        <v>byte</v>
      </c>
      <c r="H139" s="2" t="s">
        <v>400</v>
      </c>
      <c r="I139" s="2" t="str">
        <f>'Data types'!A$2</f>
        <v>int</v>
      </c>
      <c r="J139" s="10" t="s">
        <v>401</v>
      </c>
      <c r="L139" s="10"/>
      <c r="M139" s="10" t="s">
        <v>76</v>
      </c>
      <c r="N139" s="16" t="s">
        <v>404</v>
      </c>
      <c r="O139" s="10" t="s">
        <v>57</v>
      </c>
      <c r="P139" s="12" t="s">
        <v>56</v>
      </c>
      <c r="Q139" s="3">
        <f t="shared" si="14"/>
        <v>1133</v>
      </c>
      <c r="R139" s="3" t="str">
        <f>IF(G139="","",VLOOKUP(G139,'Data types'!A$1:B$20,2,FALSE))</f>
        <v>Byte</v>
      </c>
      <c r="S139" s="3" t="str">
        <f>IF(I139="","",VLOOKUP(I139,'Data types'!A$1:B$20,2,FALSE))</f>
        <v>Integer</v>
      </c>
      <c r="T139" s="3" t="str">
        <f>IF(K139="","",VLOOKUP(K139,'Data types'!A$1:B$20,2,FALSE))</f>
        <v/>
      </c>
      <c r="U139" s="3" t="str">
        <f t="shared" si="10"/>
        <v>axis,controlRegister</v>
      </c>
      <c r="V139" s="3" t="str">
        <f t="shared" si="11"/>
        <v>byte axis,int controlRegister</v>
      </c>
      <c r="W139" s="3" t="str">
        <f>IF(C139="","",VLOOKUP(C139,'Data types'!$A$1:$B$20,2,FALSE))</f>
        <v>byte[]</v>
      </c>
      <c r="X139" s="24" t="str">
        <f t="shared" si="12"/>
        <v>/**
&lt;pre&gt;
High level command to interact with FineADCS
Input parameters:byte axis,int controlRegister
Return parameters:byte[]
Size of returned parameters: 16
Get Anti Windup Angle
Parameters
Send :
1x UI8: Axis;
1x UI32: Control Register;
Receive:
PID, Angle Velocity and Angle
DCT controllers:
1x F32: Threshold value;
1x F32: Multiplication
factor
Cascade Control:
1x F32: In loop Threshold;
1x F32: In loop
Multiplication factor;
1x F32: Out loop Threshold;
1x F32: Out loop
Multiplication factor
&lt;/pre&gt;
*/</v>
      </c>
      <c r="Y139" s="6" t="str">
        <f>CONCATENATE(Formatting!B$1,C139," ",E139,"(",V139,");//",Q139,"//",M139)</f>
        <v xml:space="preserve">    byte[] controlLoopsGetAntiWindup(byte axis,int controlRegister);//1133//High level command to interact with FineADCS</v>
      </c>
      <c r="Z139" s="7" t="str">
        <f>CONCATENATE(Formatting!B$1,"@Override",CHAR(10),Formatting!B$1,"@InternalData (internalID=",Q139,",commandIDs={",CHAR(34),O139,CHAR(34),",",CHAR(34),P139,CHAR(34),"},argNames={",IF(F139="",CONCATENATE(CHAR(34),CHAR(34)),IF(F139=1,CONCATENATE(CHAR(34),H139,CHAR(34)),IF(F139=2,CONCATENATE(CHAR(34),H139,CHAR(34),",",CHAR(34),J139,CHAR(34)),IF(F139=3,CONCATENATE(CHAR(34),H139,CHAR(34),",",CHAR(34),J139,CHAR(34),",",CHAR(34),L139,CHAR(34)),"other")))),"})",CHAR(10),Formatting!B$1,"public ",C139," ",E139,"(",V139,") {",CHAR(10),IF(F139="",CONCATENATE(Formatting!B$1,Formatting!B$1,"ArrayList&lt;Object&gt; argObject=null;",CHAR(10)),IF(F139=1,CONCATENATE(Formatting!B$1,Formatting!B$1,"ArrayList&lt;Object&gt; argObject = new ArrayList&lt;Object&gt;();",CHAR(10),Formatting!B$1,Formatting!B$1,"argObject.add(",H139,");",CHAR(10)),IF(F139=2,CONCATENATE(Formatting!B$1,Formatting!B$1,"ArrayList&lt;Object&gt; argObject = new ArrayList&lt;Object&gt;();",CHAR(10),Formatting!B$1,Formatting!B$1,"argObject.add(",H139,");",CHAR(10),Formatting!B$1,Formatting!B$1,"argObject.add(",J139,");",CHAR(10)),CONCATENATE(Formatting!B$1,Formatting!B$1,"ArrayList&lt;Object&gt; argObject = new ArrayList&lt;Object&gt;();",CHAR(10),Formatting!B$1,Formatting!B$1,"argObject.add(",H139,");",CHAR(10),Formatting!B$1,Formatting!B$1,"argObject.add(",J139,");",CHAR(10),Formatting!B$1,Formatting!B$1,"argObject.add(",L139,");",CHAR(10))))),IF(C139="void",CONCATENATE(Formatting!B$1,Formatting!B$1),CONCATENATE(Formatting!B$1,Formatting!B$1,"return (",W139,") ")),"super.getSimulatorNode().runGenericMethod(",Q139,",argObject);",CHAR(10),Formatting!B$1,"};")</f>
        <v xml:space="preserve">    @Override
    @InternalData (internalID=1133,commandIDs={"0x31","0x21"},argNames={"axis","controlRegister"})
    public byte[] controlLoopsGetAntiWindup(byte axis,int controlRegister) {
        ArrayList&lt;Object&gt; argObject = new ArrayList&lt;Object&gt;();
        argObject.add(axis);
        argObject.add(controlRegister);
        return (byte[]) super.getSimulatorNode().runGenericMethod(1133,argObject);
    };</v>
      </c>
      <c r="AA139" s="7" t="str">
        <f>CONCATENATE(Formatting!B$1,"case ",Q139,": {//Origin [",A139,"] Method [",TRIM(Y139),"]",CHAR(10),IF(F139="","",IF(F139=1,CONCATENATE(Formatting!B$1,Formatting!B$1,G139," ",H139,"=(",R139,") argObject.get(0);",CHAR(10)),IF(F139=2,CONCATENATE(Formatting!B$1,Formatting!B$1,G139," ",H139,"=(",R139,") argObject.get(0);",CHAR(10),Formatting!B$1,Formatting!B$1,I139," ",J139,"=(",S139,") argObject.get(1);",CHAR(10)),CONCATENATE(Formatting!B$1,Formatting!B$1,G139," ",H139,"=(",R139,") argObject.get(0);",CHAR(10),Formatting!B$1,Formatting!B$1,I139," ",J139,"=(",S139,") argObject.get(1);",CHAR(10),Formatting!B$1,Formatting!B$1,K139," ",L139,"=(",T139,") argObject.get(2);",CHAR(10))))),IF(C139="void",CONCATENATE(Formatting!B$1,Formatting!B$1,"break; }"),CONCATENATE(Formatting!B$1,Formatting!B$1,C139," result=",IF(C139="void","null",IF(OR(C139="byte",C139="int",C139="long"),"0",IF(C139="String",CONCATENATE(CHAR(34),"Placeholder",CHAR(34)),IF(C139="byte[]",CONCATENATE("new byte[",D139,"]"),IF(C139="float","0",IF(C139="double","0","ERROR")))))),";",CHAR(10),Formatting!B$1,Formatting!B$1,"globalResult=result;",CHAR(10),Formatting!B$1,Formatting!B$1,"break;}")))</f>
        <v xml:space="preserve">    case 1133: {//Origin [IFineADCS] Method [byte[] controlLoopsGetAntiWindup(byte axis,int controlRegister);//1133//High level command to interact with FineADCS]
        byte axis=(Byte) argObject.get(0);
        int controlRegister=(Integer) argObject.get(1);
        byte[] result=new byte[16];
        globalResult=result;
        break;}</v>
      </c>
      <c r="AB139" s="7" t="str">
        <f t="shared" si="13"/>
        <v>/**
&lt;pre&gt;
High level command to interact with FineADCS
Input parameters:byte axis,int controlRegister
Return parameters:byte[]
Size of returned parameters: 16
Get Anti Windup Angle
Parameters
Send :
1x UI8: Axis;
1x UI32: Control Register;
Receive:
PID, Angle Velocity and Angle
DCT controllers:
1x F32: Threshold value;
1x F32: Multiplication
factor
Cascade Control:
1x F32: In loop Threshold;
1x F32: In loop
Multiplication factor;
1x F32: Out loop Threshold;
1x F32: Out loop
Multiplication factor
&lt;/pre&gt;
*/
byte[] controlLoopsGetAntiWindup(byte axis,int controlRegister);//1133</v>
      </c>
    </row>
    <row r="140" spans="1:28" ht="409.5" x14ac:dyDescent="0.25">
      <c r="A140" s="2" t="s">
        <v>5</v>
      </c>
      <c r="B140" s="2" t="s">
        <v>6</v>
      </c>
      <c r="C140" s="2" t="str">
        <f>'Data types'!A$1</f>
        <v>void</v>
      </c>
      <c r="D140" s="2">
        <v>0</v>
      </c>
      <c r="E140" s="2" t="s">
        <v>405</v>
      </c>
      <c r="F140" s="2">
        <v>3</v>
      </c>
      <c r="G140" s="2" t="str">
        <f>'Data types'!A$4</f>
        <v>byte</v>
      </c>
      <c r="H140" s="2" t="s">
        <v>400</v>
      </c>
      <c r="I140" s="2" t="str">
        <f>'Data types'!A$2</f>
        <v>int</v>
      </c>
      <c r="J140" s="10" t="s">
        <v>401</v>
      </c>
      <c r="K140" s="2" t="str">
        <f>'Data types'!A$9</f>
        <v>float[]</v>
      </c>
      <c r="L140" s="10" t="s">
        <v>406</v>
      </c>
      <c r="M140" s="10" t="s">
        <v>76</v>
      </c>
      <c r="N140" s="16" t="s">
        <v>407</v>
      </c>
      <c r="O140" s="10" t="s">
        <v>57</v>
      </c>
      <c r="P140" s="12" t="s">
        <v>408</v>
      </c>
      <c r="Q140" s="3">
        <f t="shared" si="14"/>
        <v>1134</v>
      </c>
      <c r="R140" s="3" t="str">
        <f>IF(G140="","",VLOOKUP(G140,'Data types'!A$1:B$20,2,FALSE))</f>
        <v>Byte</v>
      </c>
      <c r="S140" s="3" t="str">
        <f>IF(I140="","",VLOOKUP(I140,'Data types'!A$1:B$20,2,FALSE))</f>
        <v>Integer</v>
      </c>
      <c r="T140" s="3" t="str">
        <f>IF(K140="","",VLOOKUP(K140,'Data types'!A$1:B$20,2,FALSE))</f>
        <v>float[]</v>
      </c>
      <c r="U140" s="3" t="str">
        <f t="shared" si="10"/>
        <v>axis,controlRegister</v>
      </c>
      <c r="V140" s="3" t="str">
        <f t="shared" si="11"/>
        <v>byte axis,int controlRegister,float[] targetAngle</v>
      </c>
      <c r="W140" s="3">
        <f>IF(C140="","",VLOOKUP(C140,'Data types'!$A$1:$B$20,2,FALSE))</f>
        <v>0</v>
      </c>
      <c r="X140" s="24" t="str">
        <f t="shared" si="12"/>
        <v>/**
&lt;pre&gt;
High level command to interact with FineADCS
Input parameters:byte axis,int controlRegister,float[] targetAngle
Return parameters:void
Size of returned parameters: 0
Start Control Loop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 [deg]
&lt;/pre&gt;
*/</v>
      </c>
      <c r="Y140" s="6" t="str">
        <f>CONCATENATE(Formatting!B$1,C140," ",E140,"(",V140,");//",Q140,"//",M140)</f>
        <v xml:space="preserve">    void singleAxisStartControlLoop(byte axis,int controlRegister,float[] targetAngle);//1134//High level command to interact with FineADCS</v>
      </c>
      <c r="Z140" s="7" t="str">
        <f>CONCATENATE(Formatting!B$1,"@Override",CHAR(10),Formatting!B$1,"@InternalData (internalID=",Q140,",commandIDs={",CHAR(34),O140,CHAR(34),",",CHAR(34),P140,CHAR(34),"},argNames={",IF(F140="",CONCATENATE(CHAR(34),CHAR(34)),IF(F140=1,CONCATENATE(CHAR(34),H140,CHAR(34)),IF(F140=2,CONCATENATE(CHAR(34),H140,CHAR(34),",",CHAR(34),J140,CHAR(34)),IF(F140=3,CONCATENATE(CHAR(34),H140,CHAR(34),",",CHAR(34),J140,CHAR(34),",",CHAR(34),L140,CHAR(34)),"other")))),"})",CHAR(10),Formatting!B$1,"public ",C140," ",E140,"(",V140,") {",CHAR(10),IF(F140="",CONCATENATE(Formatting!B$1,Formatting!B$1,"ArrayList&lt;Object&gt; argObject=null;",CHAR(10)),IF(F140=1,CONCATENATE(Formatting!B$1,Formatting!B$1,"ArrayList&lt;Object&gt; argObject = new ArrayList&lt;Object&gt;();",CHAR(10),Formatting!B$1,Formatting!B$1,"argObject.add(",H140,");",CHAR(10)),IF(F140=2,CONCATENATE(Formatting!B$1,Formatting!B$1,"ArrayList&lt;Object&gt; argObject = new ArrayList&lt;Object&gt;();",CHAR(10),Formatting!B$1,Formatting!B$1,"argObject.add(",H140,");",CHAR(10),Formatting!B$1,Formatting!B$1,"argObject.add(",J140,");",CHAR(10)),CONCATENATE(Formatting!B$1,Formatting!B$1,"ArrayList&lt;Object&gt; argObject = new ArrayList&lt;Object&gt;();",CHAR(10),Formatting!B$1,Formatting!B$1,"argObject.add(",H140,");",CHAR(10),Formatting!B$1,Formatting!B$1,"argObject.add(",J140,");",CHAR(10),Formatting!B$1,Formatting!B$1,"argObject.add(",L140,");",CHAR(10))))),IF(C140="void",CONCATENATE(Formatting!B$1,Formatting!B$1),CONCATENATE(Formatting!B$1,Formatting!B$1,"return (",W140,") ")),"super.getSimulatorNode().runGenericMethod(",Q140,",argObject);",CHAR(10),Formatting!B$1,"};")</f>
        <v xml:space="preserve">    @Override
    @InternalData (internalID=1134,commandIDs={"0x31","0x60"},argNames={"axis","controlRegister","targetAngle"})
    public void singleAxisStartControlLoop(byte axis,int controlRegister,float[] targetAngle) {
        ArrayList&lt;Object&gt; argObject = new ArrayList&lt;Object&gt;();
        argObject.add(axis);
        argObject.add(controlRegister);
        argObject.add(targetAngle);
        super.getSimulatorNode().runGenericMethod(1134,argObject);
    };</v>
      </c>
      <c r="AA140" s="7" t="str">
        <f>CONCATENATE(Formatting!B$1,"case ",Q140,": {//Origin [",A140,"] Method [",TRIM(Y140),"]",CHAR(10),IF(F140="","",IF(F140=1,CONCATENATE(Formatting!B$1,Formatting!B$1,G140," ",H140,"=(",R140,") argObject.get(0);",CHAR(10)),IF(F140=2,CONCATENATE(Formatting!B$1,Formatting!B$1,G140," ",H140,"=(",R140,") argObject.get(0);",CHAR(10),Formatting!B$1,Formatting!B$1,I140," ",J140,"=(",S140,") argObject.get(1);",CHAR(10)),CONCATENATE(Formatting!B$1,Formatting!B$1,G140," ",H140,"=(",R140,") argObject.get(0);",CHAR(10),Formatting!B$1,Formatting!B$1,I140," ",J140,"=(",S140,") argObject.get(1);",CHAR(10),Formatting!B$1,Formatting!B$1,K140," ",L140,"=(",T140,") argObject.get(2);",CHAR(10))))),IF(C140="void",CONCATENATE(Formatting!B$1,Formatting!B$1,"break; }"),CONCATENATE(Formatting!B$1,Formatting!B$1,C140," result=",IF(C140="void","null",IF(OR(C140="byte",C140="int",C140="long"),"0",IF(C140="String",CONCATENATE(CHAR(34),"Placeholder",CHAR(34)),IF(C140="byte[]",CONCATENATE("new byte[",D140,"]"),IF(C140="float","0",IF(C140="double","0","ERROR")))))),";",CHAR(10),Formatting!B$1,Formatting!B$1,"globalResult=result;",CHAR(10),Formatting!B$1,Formatting!B$1,"break;}")))</f>
        <v xml:space="preserve">    case 1134: {//Origin [IFineADCS] Method [void singleAxisStartControlLoop(byte axis,int controlRegister,float[] targetAngle);//1134//High level command to interact with FineADCS]
        byte axis=(Byte) argObject.get(0);
        int controlRegister=(Integer) argObject.get(1);
        float[] targetAngle=(float[]) argObject.get(2);
        break; }</v>
      </c>
      <c r="AB140" s="7" t="str">
        <f t="shared" si="13"/>
        <v>/**
&lt;pre&gt;
High level command to interact with FineADCS
Input parameters:byte axis,int controlRegister,float[] targetAngle
Return parameters:void
Size of returned parameters: 0
Start Control Loop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 [deg]
&lt;/pre&gt;
*/
void singleAxisStartControlLoop(byte axis,int controlRegister,float[] targetAngle);//1134</v>
      </c>
    </row>
    <row r="141" spans="1:28" ht="165" x14ac:dyDescent="0.25">
      <c r="A141" s="2" t="s">
        <v>5</v>
      </c>
      <c r="B141" s="2" t="s">
        <v>6</v>
      </c>
      <c r="C141" s="2" t="str">
        <f>'Data types'!A$1</f>
        <v>void</v>
      </c>
      <c r="D141" s="2">
        <v>0</v>
      </c>
      <c r="E141" s="2" t="s">
        <v>409</v>
      </c>
      <c r="F141" s="2">
        <v>1</v>
      </c>
      <c r="G141" s="2" t="str">
        <f>'Data types'!A$4</f>
        <v>byte</v>
      </c>
      <c r="H141" s="2" t="s">
        <v>400</v>
      </c>
      <c r="J141" s="10"/>
      <c r="L141" s="10"/>
      <c r="M141" s="10" t="s">
        <v>76</v>
      </c>
      <c r="N141" s="16" t="s">
        <v>410</v>
      </c>
      <c r="O141" s="10" t="s">
        <v>57</v>
      </c>
      <c r="P141" s="12" t="s">
        <v>411</v>
      </c>
      <c r="Q141" s="3">
        <f t="shared" si="14"/>
        <v>1135</v>
      </c>
      <c r="R141" s="3" t="str">
        <f>IF(G141="","",VLOOKUP(G141,'Data types'!A$1:B$20,2,FALSE))</f>
        <v>Byte</v>
      </c>
      <c r="S141" s="3" t="str">
        <f>IF(I141="","",VLOOKUP(I141,'Data types'!A$1:B$20,2,FALSE))</f>
        <v/>
      </c>
      <c r="T141" s="3" t="str">
        <f>IF(K141="","",VLOOKUP(K141,'Data types'!A$1:B$20,2,FALSE))</f>
        <v/>
      </c>
      <c r="U141" s="3" t="str">
        <f t="shared" si="10"/>
        <v>axis</v>
      </c>
      <c r="V141" s="3" t="str">
        <f t="shared" si="11"/>
        <v>byte axis</v>
      </c>
      <c r="W141" s="3">
        <f>IF(C141="","",VLOOKUP(C141,'Data types'!$A$1:$B$20,2,FALSE))</f>
        <v>0</v>
      </c>
      <c r="X141" s="24" t="str">
        <f t="shared" si="12"/>
        <v>/**
&lt;pre&gt;
High level command to interact with FineADCS
Input parameters:byte axis
Return parameters:void
Size of returned parameters: 0
Stop Control Loop
UI8: Axis
&lt;/pre&gt;
*/</v>
      </c>
      <c r="Y141" s="6" t="str">
        <f>CONCATENATE(Formatting!B$1,C141," ",E141,"(",V141,");//",Q141,"//",M141)</f>
        <v xml:space="preserve">    void singleAxisStopControlLoop(byte axis);//1135//High level command to interact with FineADCS</v>
      </c>
      <c r="Z141" s="7" t="str">
        <f>CONCATENATE(Formatting!B$1,"@Override",CHAR(10),Formatting!B$1,"@InternalData (internalID=",Q141,",commandIDs={",CHAR(34),O141,CHAR(34),",",CHAR(34),P141,CHAR(34),"},argNames={",IF(F141="",CONCATENATE(CHAR(34),CHAR(34)),IF(F141=1,CONCATENATE(CHAR(34),H141,CHAR(34)),IF(F141=2,CONCATENATE(CHAR(34),H141,CHAR(34),",",CHAR(34),J141,CHAR(34)),IF(F141=3,CONCATENATE(CHAR(34),H141,CHAR(34),",",CHAR(34),J141,CHAR(34),",",CHAR(34),L141,CHAR(34)),"other")))),"})",CHAR(10),Formatting!B$1,"public ",C141," ",E141,"(",V141,") {",CHAR(10),IF(F141="",CONCATENATE(Formatting!B$1,Formatting!B$1,"ArrayList&lt;Object&gt; argObject=null;",CHAR(10)),IF(F141=1,CONCATENATE(Formatting!B$1,Formatting!B$1,"ArrayList&lt;Object&gt; argObject = new ArrayList&lt;Object&gt;();",CHAR(10),Formatting!B$1,Formatting!B$1,"argObject.add(",H141,");",CHAR(10)),IF(F141=2,CONCATENATE(Formatting!B$1,Formatting!B$1,"ArrayList&lt;Object&gt; argObject = new ArrayList&lt;Object&gt;();",CHAR(10),Formatting!B$1,Formatting!B$1,"argObject.add(",H141,");",CHAR(10),Formatting!B$1,Formatting!B$1,"argObject.add(",J141,");",CHAR(10)),CONCATENATE(Formatting!B$1,Formatting!B$1,"ArrayList&lt;Object&gt; argObject = new ArrayList&lt;Object&gt;();",CHAR(10),Formatting!B$1,Formatting!B$1,"argObject.add(",H141,");",CHAR(10),Formatting!B$1,Formatting!B$1,"argObject.add(",J141,");",CHAR(10),Formatting!B$1,Formatting!B$1,"argObject.add(",L141,");",CHAR(10))))),IF(C141="void",CONCATENATE(Formatting!B$1,Formatting!B$1),CONCATENATE(Formatting!B$1,Formatting!B$1,"return (",W141,") ")),"super.getSimulatorNode().runGenericMethod(",Q141,",argObject);",CHAR(10),Formatting!B$1,"};")</f>
        <v xml:space="preserve">    @Override
    @InternalData (internalID=1135,commandIDs={"0x31","0x61"},argNames={"axis"})
    public void singleAxisStopControlLoop(byte axis) {
        ArrayList&lt;Object&gt; argObject = new ArrayList&lt;Object&gt;();
        argObject.add(axis);
        super.getSimulatorNode().runGenericMethod(1135,argObject);
    };</v>
      </c>
      <c r="AA141" s="7" t="str">
        <f>CONCATENATE(Formatting!B$1,"case ",Q141,": {//Origin [",A141,"] Method [",TRIM(Y141),"]",CHAR(10),IF(F141="","",IF(F141=1,CONCATENATE(Formatting!B$1,Formatting!B$1,G141," ",H141,"=(",R141,") argObject.get(0);",CHAR(10)),IF(F141=2,CONCATENATE(Formatting!B$1,Formatting!B$1,G141," ",H141,"=(",R141,") argObject.get(0);",CHAR(10),Formatting!B$1,Formatting!B$1,I141," ",J141,"=(",S141,") argObject.get(1);",CHAR(10)),CONCATENATE(Formatting!B$1,Formatting!B$1,G141," ",H141,"=(",R141,") argObject.get(0);",CHAR(10),Formatting!B$1,Formatting!B$1,I141," ",J141,"=(",S141,") argObject.get(1);",CHAR(10),Formatting!B$1,Formatting!B$1,K141," ",L141,"=(",T141,") argObject.get(2);",CHAR(10))))),IF(C141="void",CONCATENATE(Formatting!B$1,Formatting!B$1,"break; }"),CONCATENATE(Formatting!B$1,Formatting!B$1,C141," result=",IF(C141="void","null",IF(OR(C141="byte",C141="int",C141="long"),"0",IF(C141="String",CONCATENATE(CHAR(34),"Placeholder",CHAR(34)),IF(C141="byte[]",CONCATENATE("new byte[",D141,"]"),IF(C141="float","0",IF(C141="double","0","ERROR")))))),";",CHAR(10),Formatting!B$1,Formatting!B$1,"globalResult=result;",CHAR(10),Formatting!B$1,Formatting!B$1,"break;}")))</f>
        <v xml:space="preserve">    case 1135: {//Origin [IFineADCS] Method [void singleAxisStopControlLoop(byte axis);//1135//High level command to interact with FineADCS]
        byte axis=(Byte) argObject.get(0);
        break; }</v>
      </c>
      <c r="AB141" s="7" t="str">
        <f t="shared" si="13"/>
        <v>/**
&lt;pre&gt;
High level command to interact with FineADCS
Input parameters:byte axis
Return parameters:void
Size of returned parameters: 0
Stop Control Loop
UI8: Axis
&lt;/pre&gt;
*/
void singleAxisStopControlLoop(byte axis);//1135</v>
      </c>
    </row>
    <row r="142" spans="1:28" ht="409.5" x14ac:dyDescent="0.25">
      <c r="A142" s="2" t="s">
        <v>5</v>
      </c>
      <c r="B142" s="2" t="s">
        <v>6</v>
      </c>
      <c r="C142" s="2" t="str">
        <f>'Data types'!A$1</f>
        <v>void</v>
      </c>
      <c r="D142" s="2">
        <v>0</v>
      </c>
      <c r="E142" s="2" t="s">
        <v>412</v>
      </c>
      <c r="F142" s="2">
        <v>3</v>
      </c>
      <c r="G142" s="2" t="str">
        <f>'Data types'!A$4</f>
        <v>byte</v>
      </c>
      <c r="H142" s="2" t="s">
        <v>400</v>
      </c>
      <c r="I142" s="2" t="str">
        <f>'Data types'!A$2</f>
        <v>int</v>
      </c>
      <c r="J142" s="10" t="s">
        <v>401</v>
      </c>
      <c r="K142" s="2" t="str">
        <f>'Data types'!A$9</f>
        <v>float[]</v>
      </c>
      <c r="L142" s="10" t="s">
        <v>185</v>
      </c>
      <c r="M142" s="10" t="s">
        <v>76</v>
      </c>
      <c r="N142" s="16" t="s">
        <v>413</v>
      </c>
      <c r="O142" s="10" t="s">
        <v>57</v>
      </c>
      <c r="P142" s="12" t="s">
        <v>415</v>
      </c>
      <c r="Q142" s="3">
        <f t="shared" si="14"/>
        <v>1136</v>
      </c>
      <c r="R142" s="3" t="str">
        <f>IF(G142="","",VLOOKUP(G142,'Data types'!A$1:B$20,2,FALSE))</f>
        <v>Byte</v>
      </c>
      <c r="S142" s="3" t="str">
        <f>IF(I142="","",VLOOKUP(I142,'Data types'!A$1:B$20,2,FALSE))</f>
        <v>Integer</v>
      </c>
      <c r="T142" s="3" t="str">
        <f>IF(K142="","",VLOOKUP(K142,'Data types'!A$1:B$20,2,FALSE))</f>
        <v>float[]</v>
      </c>
      <c r="U142" s="3" t="str">
        <f t="shared" si="10"/>
        <v>axis,controlRegister</v>
      </c>
      <c r="V142" s="3" t="str">
        <f t="shared" si="11"/>
        <v>byte axis,int controlRegister,float[] values</v>
      </c>
      <c r="W142" s="3">
        <f>IF(C142="","",VLOOKUP(C142,'Data types'!$A$1:$B$20,2,FALSE))</f>
        <v>0</v>
      </c>
      <c r="X142" s="24" t="str">
        <f t="shared" si="12"/>
        <v>/**
&lt;pre&gt;
High level command to interact with FineADCS
Input parameters:byte axis,int controlRegister,float[] values
Return parameters:void
Size of returned parameters: 0
Set Control Parameters:
DCT Control: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Angle;
3x F32: Applied Parameters
Cascade Control:
UI8: Axis;
UI32: Control Register
F32: Target Angle;
6x F32: Applied Parameters
&lt;/pre&gt;
*/</v>
      </c>
      <c r="Y142" s="6" t="str">
        <f>CONCATENATE(Formatting!B$1,C142," ",E142,"(",V142,");//",Q142,"//",M142)</f>
        <v xml:space="preserve">    void singleAxisSetParameter(byte axis,int controlRegister,float[] values);//1136//High level command to interact with FineADCS</v>
      </c>
      <c r="Z142" s="7" t="str">
        <f>CONCATENATE(Formatting!B$1,"@Override",CHAR(10),Formatting!B$1,"@InternalData (internalID=",Q142,",commandIDs={",CHAR(34),O142,CHAR(34),",",CHAR(34),P142,CHAR(34),"},argNames={",IF(F142="",CONCATENATE(CHAR(34),CHAR(34)),IF(F142=1,CONCATENATE(CHAR(34),H142,CHAR(34)),IF(F142=2,CONCATENATE(CHAR(34),H142,CHAR(34),",",CHAR(34),J142,CHAR(34)),IF(F142=3,CONCATENATE(CHAR(34),H142,CHAR(34),",",CHAR(34),J142,CHAR(34),",",CHAR(34),L142,CHAR(34)),"other")))),"})",CHAR(10),Formatting!B$1,"public ",C142," ",E142,"(",V142,") {",CHAR(10),IF(F142="",CONCATENATE(Formatting!B$1,Formatting!B$1,"ArrayList&lt;Object&gt; argObject=null;",CHAR(10)),IF(F142=1,CONCATENATE(Formatting!B$1,Formatting!B$1,"ArrayList&lt;Object&gt; argObject = new ArrayList&lt;Object&gt;();",CHAR(10),Formatting!B$1,Formatting!B$1,"argObject.add(",H142,");",CHAR(10)),IF(F142=2,CONCATENATE(Formatting!B$1,Formatting!B$1,"ArrayList&lt;Object&gt; argObject = new ArrayList&lt;Object&gt;();",CHAR(10),Formatting!B$1,Formatting!B$1,"argObject.add(",H142,");",CHAR(10),Formatting!B$1,Formatting!B$1,"argObject.add(",J142,");",CHAR(10)),CONCATENATE(Formatting!B$1,Formatting!B$1,"ArrayList&lt;Object&gt; argObject = new ArrayList&lt;Object&gt;();",CHAR(10),Formatting!B$1,Formatting!B$1,"argObject.add(",H142,");",CHAR(10),Formatting!B$1,Formatting!B$1,"argObject.add(",J142,");",CHAR(10),Formatting!B$1,Formatting!B$1,"argObject.add(",L142,");",CHAR(10))))),IF(C142="void",CONCATENATE(Formatting!B$1,Formatting!B$1),CONCATENATE(Formatting!B$1,Formatting!B$1,"return (",W142,") ")),"super.getSimulatorNode().runGenericMethod(",Q142,",argObject);",CHAR(10),Formatting!B$1,"};")</f>
        <v xml:space="preserve">    @Override
    @InternalData (internalID=1136,commandIDs={"0x31","0x62"},argNames={"axis","controlRegister","values"})
    public void singleAxisSetParameter(byte axis,int controlRegister,float[] values) {
        ArrayList&lt;Object&gt; argObject = new ArrayList&lt;Object&gt;();
        argObject.add(axis);
        argObject.add(controlRegister);
        argObject.add(values);
        super.getSimulatorNode().runGenericMethod(1136,argObject);
    };</v>
      </c>
      <c r="AA142" s="7" t="str">
        <f>CONCATENATE(Formatting!B$1,"case ",Q142,": {//Origin [",A142,"] Method [",TRIM(Y142),"]",CHAR(10),IF(F142="","",IF(F142=1,CONCATENATE(Formatting!B$1,Formatting!B$1,G142," ",H142,"=(",R142,") argObject.get(0);",CHAR(10)),IF(F142=2,CONCATENATE(Formatting!B$1,Formatting!B$1,G142," ",H142,"=(",R142,") argObject.get(0);",CHAR(10),Formatting!B$1,Formatting!B$1,I142," ",J142,"=(",S142,") argObject.get(1);",CHAR(10)),CONCATENATE(Formatting!B$1,Formatting!B$1,G142," ",H142,"=(",R142,") argObject.get(0);",CHAR(10),Formatting!B$1,Formatting!B$1,I142," ",J142,"=(",S142,") argObject.get(1);",CHAR(10),Formatting!B$1,Formatting!B$1,K142," ",L142,"=(",T142,") argObject.get(2);",CHAR(10))))),IF(C142="void",CONCATENATE(Formatting!B$1,Formatting!B$1,"break; }"),CONCATENATE(Formatting!B$1,Formatting!B$1,C142," result=",IF(C142="void","null",IF(OR(C142="byte",C142="int",C142="long"),"0",IF(C142="String",CONCATENATE(CHAR(34),"Placeholder",CHAR(34)),IF(C142="byte[]",CONCATENATE("new byte[",D142,"]"),IF(C142="float","0",IF(C142="double","0","ERROR")))))),";",CHAR(10),Formatting!B$1,Formatting!B$1,"globalResult=result;",CHAR(10),Formatting!B$1,Formatting!B$1,"break;}")))</f>
        <v xml:space="preserve">    case 1136: {//Origin [IFineADCS] Method [void singleAxisSetParameter(byte axis,int controlRegister,float[] values);//1136//High level command to interact with FineADCS]
        byte axis=(Byte) argObject.get(0);
        int controlRegister=(Integer) argObject.get(1);
        float[] values=(float[]) argObject.get(2);
        break; }</v>
      </c>
      <c r="AB142" s="7" t="str">
        <f t="shared" si="13"/>
        <v>/**
&lt;pre&gt;
High level command to interact with FineADCS
Input parameters:byte axis,int controlRegister,float[] values
Return parameters:void
Size of returned parameters: 0
Set Control Parameters:
DCT Control: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F32: Target Angle;
3x F32: Applied Parameters
Cascade Control:
UI8: Axis;
UI32: Control Register
F32: Target Angle;
6x F32: Applied Parameters
&lt;/pre&gt;
*/
void singleAxisSetParameter(byte axis,int controlRegister,float[] values);//1136</v>
      </c>
    </row>
    <row r="143" spans="1:28" ht="409.5" x14ac:dyDescent="0.25">
      <c r="A143" s="2" t="s">
        <v>5</v>
      </c>
      <c r="B143" s="2" t="s">
        <v>6</v>
      </c>
      <c r="C143" s="2" t="str">
        <f>'Data types'!A$5</f>
        <v>byte[]</v>
      </c>
      <c r="D143" s="2">
        <v>28</v>
      </c>
      <c r="E143" s="2" t="s">
        <v>414</v>
      </c>
      <c r="F143" s="2">
        <v>2</v>
      </c>
      <c r="G143" s="2" t="str">
        <f>'Data types'!A$4</f>
        <v>byte</v>
      </c>
      <c r="H143" s="2" t="s">
        <v>400</v>
      </c>
      <c r="I143" s="2" t="str">
        <f>'Data types'!A$2</f>
        <v>int</v>
      </c>
      <c r="J143" s="10" t="s">
        <v>401</v>
      </c>
      <c r="L143" s="10"/>
      <c r="M143" s="10" t="s">
        <v>76</v>
      </c>
      <c r="N143" s="16" t="s">
        <v>417</v>
      </c>
      <c r="O143" s="10" t="s">
        <v>57</v>
      </c>
      <c r="P143" s="12" t="s">
        <v>416</v>
      </c>
      <c r="Q143" s="3">
        <f t="shared" si="14"/>
        <v>1137</v>
      </c>
      <c r="R143" s="3" t="str">
        <f>IF(G143="","",VLOOKUP(G143,'Data types'!A$1:B$20,2,FALSE))</f>
        <v>Byte</v>
      </c>
      <c r="S143" s="3" t="str">
        <f>IF(I143="","",VLOOKUP(I143,'Data types'!A$1:B$20,2,FALSE))</f>
        <v>Integer</v>
      </c>
      <c r="T143" s="3" t="str">
        <f>IF(K143="","",VLOOKUP(K143,'Data types'!A$1:B$20,2,FALSE))</f>
        <v/>
      </c>
      <c r="U143" s="3" t="str">
        <f t="shared" si="10"/>
        <v>axis,controlRegister</v>
      </c>
      <c r="V143" s="3" t="str">
        <f t="shared" si="11"/>
        <v>byte axis,int controlRegister</v>
      </c>
      <c r="W143" s="3" t="str">
        <f>IF(C143="","",VLOOKUP(C143,'Data types'!$A$1:$B$20,2,FALSE))</f>
        <v>byte[]</v>
      </c>
      <c r="X143" s="24" t="str">
        <f t="shared" si="12"/>
        <v>/**
&lt;pre&gt;
High level command to interact with FineADCS
Input parameters:byte axis,int controlRegister
Return parameters:byte[]
Size of returned parameters: 28
Get control parameters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DCT Control:
F32: Target Angle;
3x F32: Applied Parameters
Cascade Control:
F32: Target Angle;
6x F32: Applied Parameters
&lt;/pre&gt;
*/</v>
      </c>
      <c r="Y143" s="6" t="str">
        <f>CONCATENATE(Formatting!B$1,C143," ",E143,"(",V143,");//",Q143,"//",M143)</f>
        <v xml:space="preserve">    byte[] singleAxisGetParameter(byte axis,int controlRegister);//1137//High level command to interact with FineADCS</v>
      </c>
      <c r="Z143" s="7" t="str">
        <f>CONCATENATE(Formatting!B$1,"@Override",CHAR(10),Formatting!B$1,"@InternalData (internalID=",Q143,",commandIDs={",CHAR(34),O143,CHAR(34),",",CHAR(34),P143,CHAR(34),"},argNames={",IF(F143="",CONCATENATE(CHAR(34),CHAR(34)),IF(F143=1,CONCATENATE(CHAR(34),H143,CHAR(34)),IF(F143=2,CONCATENATE(CHAR(34),H143,CHAR(34),",",CHAR(34),J143,CHAR(34)),IF(F143=3,CONCATENATE(CHAR(34),H143,CHAR(34),",",CHAR(34),J143,CHAR(34),",",CHAR(34),L143,CHAR(34)),"other")))),"})",CHAR(10),Formatting!B$1,"public ",C143," ",E143,"(",V143,") {",CHAR(10),IF(F143="",CONCATENATE(Formatting!B$1,Formatting!B$1,"ArrayList&lt;Object&gt; argObject=null;",CHAR(10)),IF(F143=1,CONCATENATE(Formatting!B$1,Formatting!B$1,"ArrayList&lt;Object&gt; argObject = new ArrayList&lt;Object&gt;();",CHAR(10),Formatting!B$1,Formatting!B$1,"argObject.add(",H143,");",CHAR(10)),IF(F143=2,CONCATENATE(Formatting!B$1,Formatting!B$1,"ArrayList&lt;Object&gt; argObject = new ArrayList&lt;Object&gt;();",CHAR(10),Formatting!B$1,Formatting!B$1,"argObject.add(",H143,");",CHAR(10),Formatting!B$1,Formatting!B$1,"argObject.add(",J143,");",CHAR(10)),CONCATENATE(Formatting!B$1,Formatting!B$1,"ArrayList&lt;Object&gt; argObject = new ArrayList&lt;Object&gt;();",CHAR(10),Formatting!B$1,Formatting!B$1,"argObject.add(",H143,");",CHAR(10),Formatting!B$1,Formatting!B$1,"argObject.add(",J143,");",CHAR(10),Formatting!B$1,Formatting!B$1,"argObject.add(",L143,");",CHAR(10))))),IF(C143="void",CONCATENATE(Formatting!B$1,Formatting!B$1),CONCATENATE(Formatting!B$1,Formatting!B$1,"return (",W143,") ")),"super.getSimulatorNode().runGenericMethod(",Q143,",argObject);",CHAR(10),Formatting!B$1,"};")</f>
        <v xml:space="preserve">    @Override
    @InternalData (internalID=1137,commandIDs={"0x31","0x63"},argNames={"axis","controlRegister"})
    public byte[] singleAxisGetParameter(byte axis,int controlRegister) {
        ArrayList&lt;Object&gt; argObject = new ArrayList&lt;Object&gt;();
        argObject.add(axis);
        argObject.add(controlRegister);
        return (byte[]) super.getSimulatorNode().runGenericMethod(1137,argObject);
    };</v>
      </c>
      <c r="AA143" s="7" t="str">
        <f>CONCATENATE(Formatting!B$1,"case ",Q143,": {//Origin [",A143,"] Method [",TRIM(Y143),"]",CHAR(10),IF(F143="","",IF(F143=1,CONCATENATE(Formatting!B$1,Formatting!B$1,G143," ",H143,"=(",R143,") argObject.get(0);",CHAR(10)),IF(F143=2,CONCATENATE(Formatting!B$1,Formatting!B$1,G143," ",H143,"=(",R143,") argObject.get(0);",CHAR(10),Formatting!B$1,Formatting!B$1,I143," ",J143,"=(",S143,") argObject.get(1);",CHAR(10)),CONCATENATE(Formatting!B$1,Formatting!B$1,G143," ",H143,"=(",R143,") argObject.get(0);",CHAR(10),Formatting!B$1,Formatting!B$1,I143," ",J143,"=(",S143,") argObject.get(1);",CHAR(10),Formatting!B$1,Formatting!B$1,K143," ",L143,"=(",T143,") argObject.get(2);",CHAR(10))))),IF(C143="void",CONCATENATE(Formatting!B$1,Formatting!B$1,"break; }"),CONCATENATE(Formatting!B$1,Formatting!B$1,C143," result=",IF(C143="void","null",IF(OR(C143="byte",C143="int",C143="long"),"0",IF(C143="String",CONCATENATE(CHAR(34),"Placeholder",CHAR(34)),IF(C143="byte[]",CONCATENATE("new byte[",D143,"]"),IF(C143="float","0",IF(C143="double","0","ERROR")))))),";",CHAR(10),Formatting!B$1,Formatting!B$1,"globalResult=result;",CHAR(10),Formatting!B$1,Formatting!B$1,"break;}")))</f>
        <v xml:space="preserve">    case 1137: {//Origin [IFineADCS] Method [byte[] singleAxisGetParameter(byte axis,int controlRegister);//1137//High level command to interact with FineADCS]
        byte axis=(Byte) argObject.get(0);
        int controlRegister=(Integer) argObject.get(1);
        byte[] result=new byte[28];
        globalResult=result;
        break;}</v>
      </c>
      <c r="AB143" s="7" t="str">
        <f t="shared" si="13"/>
        <v>/**
&lt;pre&gt;
High level command to interact with FineADCS
Input parameters:byte axis,int controlRegister
Return parameters:byte[]
Size of returned parameters: 28
Get control parameters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DCT Control:
F32: Target Angle;
3x F32: Applied Parameters
Cascade Control:
F32: Target Angle;
6x F32: Applied Parameters
&lt;/pre&gt;
*/
byte[] singleAxisGetParameter(byte axis,int controlRegister);//1137</v>
      </c>
    </row>
    <row r="144" spans="1:28" ht="409.5" x14ac:dyDescent="0.25">
      <c r="A144" s="2" t="s">
        <v>5</v>
      </c>
      <c r="B144" s="2" t="s">
        <v>6</v>
      </c>
      <c r="C144" s="2" t="str">
        <f>'Data types'!A$1</f>
        <v>void</v>
      </c>
      <c r="D144" s="2">
        <v>0</v>
      </c>
      <c r="E144" s="2" t="s">
        <v>418</v>
      </c>
      <c r="F144" s="2">
        <v>2</v>
      </c>
      <c r="G144" s="2" t="str">
        <f>'Data types'!A$4</f>
        <v>byte</v>
      </c>
      <c r="H144" s="2" t="s">
        <v>400</v>
      </c>
      <c r="I144" s="2" t="str">
        <f>'Data types'!A$2</f>
        <v>int</v>
      </c>
      <c r="J144" s="10" t="s">
        <v>401</v>
      </c>
      <c r="L144" s="10"/>
      <c r="M144" s="10" t="s">
        <v>76</v>
      </c>
      <c r="N144" s="16" t="s">
        <v>419</v>
      </c>
      <c r="O144" s="10" t="s">
        <v>57</v>
      </c>
      <c r="P144" s="12" t="s">
        <v>420</v>
      </c>
      <c r="Q144" s="3">
        <f t="shared" si="14"/>
        <v>1138</v>
      </c>
      <c r="R144" s="3" t="str">
        <f>IF(G144="","",VLOOKUP(G144,'Data types'!A$1:B$20,2,FALSE))</f>
        <v>Byte</v>
      </c>
      <c r="S144" s="3" t="str">
        <f>IF(I144="","",VLOOKUP(I144,'Data types'!A$1:B$20,2,FALSE))</f>
        <v>Integer</v>
      </c>
      <c r="T144" s="3" t="str">
        <f>IF(K144="","",VLOOKUP(K144,'Data types'!A$1:B$20,2,FALSE))</f>
        <v/>
      </c>
      <c r="U144" s="3" t="str">
        <f t="shared" si="10"/>
        <v>axis,controlRegister</v>
      </c>
      <c r="V144" s="3" t="str">
        <f t="shared" si="11"/>
        <v>byte axis,int controlRegister</v>
      </c>
      <c r="W144" s="3">
        <f>IF(C144="","",VLOOKUP(C144,'Data types'!$A$1:$B$20,2,FALSE))</f>
        <v>0</v>
      </c>
      <c r="X144" s="24" t="str">
        <f t="shared" si="12"/>
        <v>/**
&lt;pre&gt;
High level command to interact with FineADCS
Input parameters:byte axis,int controlRegister
Return parameters:void
Size of returned parameters: 0
Reset control parameters to
default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F32: Target Angle;
3x F32: Resetted Paramerters of Selected Controller
&lt;/pre&gt;
*/</v>
      </c>
      <c r="Y144" s="6" t="str">
        <f>CONCATENATE(Formatting!B$1,C144," ",E144,"(",V144,");//",Q144,"//",M144)</f>
        <v xml:space="preserve">    void singleAxisResetParameter(byte axis,int controlRegister);//1138//High level command to interact with FineADCS</v>
      </c>
      <c r="Z144" s="7" t="str">
        <f>CONCATENATE(Formatting!B$1,"@Override",CHAR(10),Formatting!B$1,"@InternalData (internalID=",Q144,",commandIDs={",CHAR(34),O144,CHAR(34),",",CHAR(34),P144,CHAR(34),"},argNames={",IF(F144="",CONCATENATE(CHAR(34),CHAR(34)),IF(F144=1,CONCATENATE(CHAR(34),H144,CHAR(34)),IF(F144=2,CONCATENATE(CHAR(34),H144,CHAR(34),",",CHAR(34),J144,CHAR(34)),IF(F144=3,CONCATENATE(CHAR(34),H144,CHAR(34),",",CHAR(34),J144,CHAR(34),",",CHAR(34),L144,CHAR(34)),"other")))),"})",CHAR(10),Formatting!B$1,"public ",C144," ",E144,"(",V144,") {",CHAR(10),IF(F144="",CONCATENATE(Formatting!B$1,Formatting!B$1,"ArrayList&lt;Object&gt; argObject=null;",CHAR(10)),IF(F144=1,CONCATENATE(Formatting!B$1,Formatting!B$1,"ArrayList&lt;Object&gt; argObject = new ArrayList&lt;Object&gt;();",CHAR(10),Formatting!B$1,Formatting!B$1,"argObject.add(",H144,");",CHAR(10)),IF(F144=2,CONCATENATE(Formatting!B$1,Formatting!B$1,"ArrayList&lt;Object&gt; argObject = new ArrayList&lt;Object&gt;();",CHAR(10),Formatting!B$1,Formatting!B$1,"argObject.add(",H144,");",CHAR(10),Formatting!B$1,Formatting!B$1,"argObject.add(",J144,");",CHAR(10)),CONCATENATE(Formatting!B$1,Formatting!B$1,"ArrayList&lt;Object&gt; argObject = new ArrayList&lt;Object&gt;();",CHAR(10),Formatting!B$1,Formatting!B$1,"argObject.add(",H144,");",CHAR(10),Formatting!B$1,Formatting!B$1,"argObject.add(",J144,");",CHAR(10),Formatting!B$1,Formatting!B$1,"argObject.add(",L144,");",CHAR(10))))),IF(C144="void",CONCATENATE(Formatting!B$1,Formatting!B$1),CONCATENATE(Formatting!B$1,Formatting!B$1,"return (",W144,") ")),"super.getSimulatorNode().runGenericMethod(",Q144,",argObject);",CHAR(10),Formatting!B$1,"};")</f>
        <v xml:space="preserve">    @Override
    @InternalData (internalID=1138,commandIDs={"0x31","0x64"},argNames={"axis","controlRegister"})
    public void singleAxisResetParameter(byte axis,int controlRegister) {
        ArrayList&lt;Object&gt; argObject = new ArrayList&lt;Object&gt;();
        argObject.add(axis);
        argObject.add(controlRegister);
        super.getSimulatorNode().runGenericMethod(1138,argObject);
    };</v>
      </c>
      <c r="AA144" s="7" t="str">
        <f>CONCATENATE(Formatting!B$1,"case ",Q144,": {//Origin [",A144,"] Method [",TRIM(Y144),"]",CHAR(10),IF(F144="","",IF(F144=1,CONCATENATE(Formatting!B$1,Formatting!B$1,G144," ",H144,"=(",R144,") argObject.get(0);",CHAR(10)),IF(F144=2,CONCATENATE(Formatting!B$1,Formatting!B$1,G144," ",H144,"=(",R144,") argObject.get(0);",CHAR(10),Formatting!B$1,Formatting!B$1,I144," ",J144,"=(",S144,") argObject.get(1);",CHAR(10)),CONCATENATE(Formatting!B$1,Formatting!B$1,G144," ",H144,"=(",R144,") argObject.get(0);",CHAR(10),Formatting!B$1,Formatting!B$1,I144," ",J144,"=(",S144,") argObject.get(1);",CHAR(10),Formatting!B$1,Formatting!B$1,K144," ",L144,"=(",T144,") argObject.get(2);",CHAR(10))))),IF(C144="void",CONCATENATE(Formatting!B$1,Formatting!B$1,"break; }"),CONCATENATE(Formatting!B$1,Formatting!B$1,C144," result=",IF(C144="void","null",IF(OR(C144="byte",C144="int",C144="long"),"0",IF(C144="String",CONCATENATE(CHAR(34),"Placeholder",CHAR(34)),IF(C144="byte[]",CONCATENATE("new byte[",D144,"]"),IF(C144="float","0",IF(C144="double","0","ERROR")))))),";",CHAR(10),Formatting!B$1,Formatting!B$1,"globalResult=result;",CHAR(10),Formatting!B$1,Formatting!B$1,"break;}")))</f>
        <v xml:space="preserve">    case 1138: {//Origin [IFineADCS] Method [void singleAxisResetParameter(byte axis,int controlRegister);//1138//High level command to interact with FineADCS]
        byte axis=(Byte) argObject.get(0);
        int controlRegister=(Integer) argObject.get(1);
        break; }</v>
      </c>
      <c r="AB144" s="7" t="str">
        <f t="shared" si="13"/>
        <v>/**
&lt;pre&gt;
High level command to interact with FineADCS
Input parameters:byte axis,int controlRegister
Return parameters:void
Size of returned parameters: 0
Reset control parameters to
default
UI8: Axis;
UI32: Control Register
Bit
No
Description Comments
Status:
Bit = 1 : Enable
Bit = 0 : Disable
0 MODE_ANGLE_PI Angle Control Using PI Controller, TBD
1 MODE_ANGLE_DCT Angle Control Using Discrete Time Controller
2 MODE_ANGLE_CASD_IN Angle Control Using Cascading Controller
[Inner Loop]
3 MODE_ANGLE_CASD_OUT Angle Control Using Cascading Controller
[Outer Loop]
10 MODE_ANGVEL_PI Angular Velocity Control Using PI Controller
11 MODE_ANGVEL_DCT Angular Velocity Control Using Discrete Time
Controller
31 USE_GYRO_2 Use Gyro 2 for Controlling: Default Setting
Data:
F32: Target Angle;
3x F32: Resetted Paramerters of Selected Controller
&lt;/pre&gt;
*/
void singleAxisResetParameter(byte axis,int controlRegister);//1138</v>
      </c>
    </row>
    <row r="145" spans="1:28" ht="210" x14ac:dyDescent="0.25">
      <c r="A145" s="2" t="s">
        <v>5</v>
      </c>
      <c r="B145" s="2" t="s">
        <v>6</v>
      </c>
      <c r="C145" s="2" t="str">
        <f>'Data types'!A$1</f>
        <v>void</v>
      </c>
      <c r="D145" s="2">
        <v>0</v>
      </c>
      <c r="E145" s="2" t="s">
        <v>421</v>
      </c>
      <c r="F145" s="2">
        <v>1</v>
      </c>
      <c r="G145" s="2" t="str">
        <f>'Data types'!A$9</f>
        <v>float[]</v>
      </c>
      <c r="H145" s="2" t="s">
        <v>422</v>
      </c>
      <c r="J145" s="10"/>
      <c r="L145" s="10"/>
      <c r="M145" s="10" t="s">
        <v>76</v>
      </c>
      <c r="N145" s="16" t="s">
        <v>426</v>
      </c>
      <c r="O145" s="10" t="s">
        <v>57</v>
      </c>
      <c r="P145" s="12" t="s">
        <v>423</v>
      </c>
      <c r="Q145" s="3">
        <f t="shared" si="14"/>
        <v>1139</v>
      </c>
      <c r="R145" s="3" t="str">
        <f>IF(G145="","",VLOOKUP(G145,'Data types'!A$1:B$20,2,FALSE))</f>
        <v>float[]</v>
      </c>
      <c r="S145" s="3" t="str">
        <f>IF(I145="","",VLOOKUP(I145,'Data types'!A$1:B$20,2,FALSE))</f>
        <v/>
      </c>
      <c r="T145" s="3" t="str">
        <f>IF(K145="","",VLOOKUP(K145,'Data types'!A$1:B$20,2,FALSE))</f>
        <v/>
      </c>
      <c r="U145" s="3" t="str">
        <f t="shared" si="10"/>
        <v>targetSunVector</v>
      </c>
      <c r="V145" s="3" t="str">
        <f t="shared" si="11"/>
        <v>float[] targetSunVector</v>
      </c>
      <c r="W145" s="3">
        <f>IF(C145="","",VLOOKUP(C145,'Data types'!$A$1:$B$20,2,FALSE))</f>
        <v>0</v>
      </c>
      <c r="X145" s="24" t="str">
        <f t="shared" si="12"/>
        <v>/**
&lt;pre&gt;
High level command to interact with FineADCS
Input parameters:float[] targetSunVector
Return parameters:void
Size of returned parameters: 0
Start Control Loop with given target sun vector
F32: X - value;
F32: Y - value;
F32: Z - value;
&lt;/pre&gt;
*/</v>
      </c>
      <c r="Y145" s="6" t="str">
        <f>CONCATENATE(Formatting!B$1,C145," ",E145,"(",V145,");//",Q145,"//",M145)</f>
        <v xml:space="preserve">    void sunPointingStartControlLoop(float[] targetSunVector);//1139//High level command to interact with FineADCS</v>
      </c>
      <c r="Z145" s="7" t="str">
        <f>CONCATENATE(Formatting!B$1,"@Override",CHAR(10),Formatting!B$1,"@InternalData (internalID=",Q145,",commandIDs={",CHAR(34),O145,CHAR(34),",",CHAR(34),P145,CHAR(34),"},argNames={",IF(F145="",CONCATENATE(CHAR(34),CHAR(34)),IF(F145=1,CONCATENATE(CHAR(34),H145,CHAR(34)),IF(F145=2,CONCATENATE(CHAR(34),H145,CHAR(34),",",CHAR(34),J145,CHAR(34)),IF(F145=3,CONCATENATE(CHAR(34),H145,CHAR(34),",",CHAR(34),J145,CHAR(34),",",CHAR(34),L145,CHAR(34)),"other")))),"})",CHAR(10),Formatting!B$1,"public ",C145," ",E145,"(",V145,") {",CHAR(10),IF(F145="",CONCATENATE(Formatting!B$1,Formatting!B$1,"ArrayList&lt;Object&gt; argObject=null;",CHAR(10)),IF(F145=1,CONCATENATE(Formatting!B$1,Formatting!B$1,"ArrayList&lt;Object&gt; argObject = new ArrayList&lt;Object&gt;();",CHAR(10),Formatting!B$1,Formatting!B$1,"argObject.add(",H145,");",CHAR(10)),IF(F145=2,CONCATENATE(Formatting!B$1,Formatting!B$1,"ArrayList&lt;Object&gt; argObject = new ArrayList&lt;Object&gt;();",CHAR(10),Formatting!B$1,Formatting!B$1,"argObject.add(",H145,");",CHAR(10),Formatting!B$1,Formatting!B$1,"argObject.add(",J145,");",CHAR(10)),CONCATENATE(Formatting!B$1,Formatting!B$1,"ArrayList&lt;Object&gt; argObject = new ArrayList&lt;Object&gt;();",CHAR(10),Formatting!B$1,Formatting!B$1,"argObject.add(",H145,");",CHAR(10),Formatting!B$1,Formatting!B$1,"argObject.add(",J145,");",CHAR(10),Formatting!B$1,Formatting!B$1,"argObject.add(",L145,");",CHAR(10))))),IF(C145="void",CONCATENATE(Formatting!B$1,Formatting!B$1),CONCATENATE(Formatting!B$1,Formatting!B$1,"return (",W145,") ")),"super.getSimulatorNode().runGenericMethod(",Q145,",argObject);",CHAR(10),Formatting!B$1,"};")</f>
        <v xml:space="preserve">    @Override
    @InternalData (internalID=1139,commandIDs={"0x31","0x70"},argNames={"targetSunVector"})
    public void sunPointingStartControlLoop(float[] targetSunVector) {
        ArrayList&lt;Object&gt; argObject = new ArrayList&lt;Object&gt;();
        argObject.add(targetSunVector);
        super.getSimulatorNode().runGenericMethod(1139,argObject);
    };</v>
      </c>
      <c r="AA145" s="7" t="str">
        <f>CONCATENATE(Formatting!B$1,"case ",Q145,": {//Origin [",A145,"] Method [",TRIM(Y145),"]",CHAR(10),IF(F145="","",IF(F145=1,CONCATENATE(Formatting!B$1,Formatting!B$1,G145," ",H145,"=(",R145,") argObject.get(0);",CHAR(10)),IF(F145=2,CONCATENATE(Formatting!B$1,Formatting!B$1,G145," ",H145,"=(",R145,") argObject.get(0);",CHAR(10),Formatting!B$1,Formatting!B$1,I145," ",J145,"=(",S145,") argObject.get(1);",CHAR(10)),CONCATENATE(Formatting!B$1,Formatting!B$1,G145," ",H145,"=(",R145,") argObject.get(0);",CHAR(10),Formatting!B$1,Formatting!B$1,I145," ",J145,"=(",S145,") argObject.get(1);",CHAR(10),Formatting!B$1,Formatting!B$1,K145," ",L145,"=(",T145,") argObject.get(2);",CHAR(10))))),IF(C145="void",CONCATENATE(Formatting!B$1,Formatting!B$1,"break; }"),CONCATENATE(Formatting!B$1,Formatting!B$1,C145," result=",IF(C145="void","null",IF(OR(C145="byte",C145="int",C145="long"),"0",IF(C145="String",CONCATENATE(CHAR(34),"Placeholder",CHAR(34)),IF(C145="byte[]",CONCATENATE("new byte[",D145,"]"),IF(C145="float","0",IF(C145="double","0","ERROR")))))),";",CHAR(10),Formatting!B$1,Formatting!B$1,"globalResult=result;",CHAR(10),Formatting!B$1,Formatting!B$1,"break;}")))</f>
        <v xml:space="preserve">    case 1139: {//Origin [IFineADCS] Method [void sunPointingStartControlLoop(float[] targetSunVector);//1139//High level command to interact with FineADCS]
        float[] targetSunVector=(float[]) argObject.get(0);
        break; }</v>
      </c>
      <c r="AB145" s="7" t="str">
        <f t="shared" si="13"/>
        <v>/**
&lt;pre&gt;
High level command to interact with FineADCS
Input parameters:float[] targetSunVector
Return parameters:void
Size of returned parameters: 0
Start Control Loop with given target sun vector
F32: X - value;
F32: Y - value;
F32: Z - value;
&lt;/pre&gt;
*/
void sunPointingStartControlLoop(float[] targetSunVector);//1139</v>
      </c>
    </row>
    <row r="146" spans="1:28" ht="150" x14ac:dyDescent="0.25">
      <c r="A146" s="2" t="s">
        <v>5</v>
      </c>
      <c r="B146" s="2" t="s">
        <v>6</v>
      </c>
      <c r="C146" s="2" t="str">
        <f>'Data types'!A$1</f>
        <v>void</v>
      </c>
      <c r="D146" s="2">
        <v>0</v>
      </c>
      <c r="E146" s="2" t="s">
        <v>424</v>
      </c>
      <c r="J146" s="10"/>
      <c r="L146" s="10"/>
      <c r="M146" s="10" t="s">
        <v>76</v>
      </c>
      <c r="N146" s="16" t="s">
        <v>425</v>
      </c>
      <c r="O146" s="10" t="s">
        <v>57</v>
      </c>
      <c r="P146" s="12" t="s">
        <v>427</v>
      </c>
      <c r="Q146" s="3">
        <f t="shared" si="14"/>
        <v>1140</v>
      </c>
      <c r="R146" s="3" t="str">
        <f>IF(G146="","",VLOOKUP(G146,'Data types'!A$1:B$20,2,FALSE))</f>
        <v/>
      </c>
      <c r="S146" s="3" t="str">
        <f>IF(I146="","",VLOOKUP(I146,'Data types'!A$1:B$20,2,FALSE))</f>
        <v/>
      </c>
      <c r="T146" s="3" t="str">
        <f>IF(K146="","",VLOOKUP(K146,'Data types'!A$1:B$20,2,FALSE))</f>
        <v/>
      </c>
      <c r="U146" s="3" t="str">
        <f t="shared" si="10"/>
        <v/>
      </c>
      <c r="V146" s="3" t="str">
        <f t="shared" si="11"/>
        <v/>
      </c>
      <c r="W146" s="3">
        <f>IF(C146="","",VLOOKUP(C146,'Data types'!$A$1:$B$20,2,FALSE))</f>
        <v>0</v>
      </c>
      <c r="X146" s="24" t="str">
        <f t="shared" si="12"/>
        <v>/**
&lt;pre&gt;
High level command to interact with FineADCS
Input parameters:
Return parameters:void
Size of returned parameters: 0
Stop Control Loop
&lt;/pre&gt;
*/</v>
      </c>
      <c r="Y146" s="6" t="str">
        <f>CONCATENATE(Formatting!B$1,C146," ",E146,"(",V146,");//",Q146,"//",M146)</f>
        <v xml:space="preserve">    void sunPointingStopControlLoop();//1140//High level command to interact with FineADCS</v>
      </c>
      <c r="Z146" s="7" t="str">
        <f>CONCATENATE(Formatting!B$1,"@Override",CHAR(10),Formatting!B$1,"@InternalData (internalID=",Q146,",commandIDs={",CHAR(34),O146,CHAR(34),",",CHAR(34),P146,CHAR(34),"},argNames={",IF(F146="",CONCATENATE(CHAR(34),CHAR(34)),IF(F146=1,CONCATENATE(CHAR(34),H146,CHAR(34)),IF(F146=2,CONCATENATE(CHAR(34),H146,CHAR(34),",",CHAR(34),J146,CHAR(34)),IF(F146=3,CONCATENATE(CHAR(34),H146,CHAR(34),",",CHAR(34),J146,CHAR(34),",",CHAR(34),L146,CHAR(34)),"other")))),"})",CHAR(10),Formatting!B$1,"public ",C146," ",E146,"(",V146,") {",CHAR(10),IF(F146="",CONCATENATE(Formatting!B$1,Formatting!B$1,"ArrayList&lt;Object&gt; argObject=null;",CHAR(10)),IF(F146=1,CONCATENATE(Formatting!B$1,Formatting!B$1,"ArrayList&lt;Object&gt; argObject = new ArrayList&lt;Object&gt;();",CHAR(10),Formatting!B$1,Formatting!B$1,"argObject.add(",H146,");",CHAR(10)),IF(F146=2,CONCATENATE(Formatting!B$1,Formatting!B$1,"ArrayList&lt;Object&gt; argObject = new ArrayList&lt;Object&gt;();",CHAR(10),Formatting!B$1,Formatting!B$1,"argObject.add(",H146,");",CHAR(10),Formatting!B$1,Formatting!B$1,"argObject.add(",J146,");",CHAR(10)),CONCATENATE(Formatting!B$1,Formatting!B$1,"ArrayList&lt;Object&gt; argObject = new ArrayList&lt;Object&gt;();",CHAR(10),Formatting!B$1,Formatting!B$1,"argObject.add(",H146,");",CHAR(10),Formatting!B$1,Formatting!B$1,"argObject.add(",J146,");",CHAR(10),Formatting!B$1,Formatting!B$1,"argObject.add(",L146,");",CHAR(10))))),IF(C146="void",CONCATENATE(Formatting!B$1,Formatting!B$1),CONCATENATE(Formatting!B$1,Formatting!B$1,"return (",W146,") ")),"super.getSimulatorNode().runGenericMethod(",Q146,",argObject);",CHAR(10),Formatting!B$1,"};")</f>
        <v xml:space="preserve">    @Override
    @InternalData (internalID=1140,commandIDs={"0x31","0x71"},argNames={""})
    public void sunPointingStopControlLoop() {
        ArrayList&lt;Object&gt; argObject=null;
        super.getSimulatorNode().runGenericMethod(1140,argObject);
    };</v>
      </c>
      <c r="AA146" s="7" t="str">
        <f>CONCATENATE(Formatting!B$1,"case ",Q146,": {//Origin [",A146,"] Method [",TRIM(Y146),"]",CHAR(10),IF(F146="","",IF(F146=1,CONCATENATE(Formatting!B$1,Formatting!B$1,G146," ",H146,"=(",R146,") argObject.get(0);",CHAR(10)),IF(F146=2,CONCATENATE(Formatting!B$1,Formatting!B$1,G146," ",H146,"=(",R146,") argObject.get(0);",CHAR(10),Formatting!B$1,Formatting!B$1,I146," ",J146,"=(",S146,") argObject.get(1);",CHAR(10)),CONCATENATE(Formatting!B$1,Formatting!B$1,G146," ",H146,"=(",R146,") argObject.get(0);",CHAR(10),Formatting!B$1,Formatting!B$1,I146," ",J146,"=(",S146,") argObject.get(1);",CHAR(10),Formatting!B$1,Formatting!B$1,K146," ",L146,"=(",T146,") argObject.get(2);",CHAR(10))))),IF(C146="void",CONCATENATE(Formatting!B$1,Formatting!B$1,"break; }"),CONCATENATE(Formatting!B$1,Formatting!B$1,C146," result=",IF(C146="void","null",IF(OR(C146="byte",C146="int",C146="long"),"0",IF(C146="String",CONCATENATE(CHAR(34),"Placeholder",CHAR(34)),IF(C146="byte[]",CONCATENATE("new byte[",D146,"]"),IF(C146="float","0",IF(C146="double","0","ERROR")))))),";",CHAR(10),Formatting!B$1,Formatting!B$1,"globalResult=result;",CHAR(10),Formatting!B$1,Formatting!B$1,"break;}")))</f>
        <v xml:space="preserve">    case 1140: {//Origin [IFineADCS] Method [void sunPointingStopControlLoop();//1140//High level command to interact with FineADCS]
        break; }</v>
      </c>
      <c r="AB146" s="7" t="str">
        <f t="shared" si="13"/>
        <v>/**
&lt;pre&gt;
High level command to interact with FineADCS
Input parameters:
Return parameters:void
Size of returned parameters: 0
Stop Control Loop
&lt;/pre&gt;
*/
void sunPointingStopControlLoop();//1140</v>
      </c>
    </row>
    <row r="147" spans="1:28" ht="270" x14ac:dyDescent="0.25">
      <c r="A147" s="2" t="s">
        <v>5</v>
      </c>
      <c r="B147" s="2" t="s">
        <v>6</v>
      </c>
      <c r="C147" s="2" t="str">
        <f>'Data types'!A$1</f>
        <v>void</v>
      </c>
      <c r="D147" s="2">
        <v>0</v>
      </c>
      <c r="E147" s="2" t="s">
        <v>428</v>
      </c>
      <c r="F147" s="2">
        <v>1</v>
      </c>
      <c r="G147" s="2" t="str">
        <f>'Data types'!A$9</f>
        <v>float[]</v>
      </c>
      <c r="H147" s="2" t="s">
        <v>185</v>
      </c>
      <c r="J147" s="10"/>
      <c r="L147" s="10"/>
      <c r="M147" s="10" t="s">
        <v>76</v>
      </c>
      <c r="N147" s="16" t="s">
        <v>429</v>
      </c>
      <c r="O147" s="10" t="s">
        <v>57</v>
      </c>
      <c r="P147" s="12" t="s">
        <v>430</v>
      </c>
      <c r="Q147" s="3">
        <f t="shared" si="14"/>
        <v>1141</v>
      </c>
      <c r="R147" s="3" t="str">
        <f>IF(G147="","",VLOOKUP(G147,'Data types'!A$1:B$20,2,FALSE))</f>
        <v>float[]</v>
      </c>
      <c r="S147" s="3" t="str">
        <f>IF(I147="","",VLOOKUP(I147,'Data types'!A$1:B$20,2,FALSE))</f>
        <v/>
      </c>
      <c r="T147" s="3" t="str">
        <f>IF(K147="","",VLOOKUP(K147,'Data types'!A$1:B$20,2,FALSE))</f>
        <v/>
      </c>
      <c r="U147" s="3" t="str">
        <f t="shared" si="10"/>
        <v>values</v>
      </c>
      <c r="V147" s="3" t="str">
        <f t="shared" si="11"/>
        <v>float[] values</v>
      </c>
      <c r="W147" s="3">
        <f>IF(C147="","",VLOOKUP(C147,'Data types'!$A$1:$B$20,2,FALSE))</f>
        <v>0</v>
      </c>
      <c r="X147" s="24" t="str">
        <f t="shared" si="12"/>
        <v>/**
&lt;pre&gt;
High level command to interact with FineADCS
Input parameters:float[] values
Return parameters:void
Size of returned parameters: 0
Set Control Parameters
F32: Gain Kp;
F32: Gain Kv[1][1];
F32: Gain Kv[1][2];
F32: Gain Kv[1][3];
F32: Gain Kv[2][2];
F32: Gain Kv[2][3];
F32: Gain Kv[0][3];
Kv is a symmetric 3x3 matrix
&lt;/pre&gt;
*/</v>
      </c>
      <c r="Y147" s="6" t="str">
        <f>CONCATENATE(Formatting!B$1,C147," ",E147,"(",V147,");//",Q147,"//",M147)</f>
        <v xml:space="preserve">    void sunPointingSetParameter(float[] values);//1141//High level command to interact with FineADCS</v>
      </c>
      <c r="Z147" s="7" t="str">
        <f>CONCATENATE(Formatting!B$1,"@Override",CHAR(10),Formatting!B$1,"@InternalData (internalID=",Q147,",commandIDs={",CHAR(34),O147,CHAR(34),",",CHAR(34),P147,CHAR(34),"},argNames={",IF(F147="",CONCATENATE(CHAR(34),CHAR(34)),IF(F147=1,CONCATENATE(CHAR(34),H147,CHAR(34)),IF(F147=2,CONCATENATE(CHAR(34),H147,CHAR(34),",",CHAR(34),J147,CHAR(34)),IF(F147=3,CONCATENATE(CHAR(34),H147,CHAR(34),",",CHAR(34),J147,CHAR(34),",",CHAR(34),L147,CHAR(34)),"other")))),"})",CHAR(10),Formatting!B$1,"public ",C147," ",E147,"(",V147,") {",CHAR(10),IF(F147="",CONCATENATE(Formatting!B$1,Formatting!B$1,"ArrayList&lt;Object&gt; argObject=null;",CHAR(10)),IF(F147=1,CONCATENATE(Formatting!B$1,Formatting!B$1,"ArrayList&lt;Object&gt; argObject = new ArrayList&lt;Object&gt;();",CHAR(10),Formatting!B$1,Formatting!B$1,"argObject.add(",H147,");",CHAR(10)),IF(F147=2,CONCATENATE(Formatting!B$1,Formatting!B$1,"ArrayList&lt;Object&gt; argObject = new ArrayList&lt;Object&gt;();",CHAR(10),Formatting!B$1,Formatting!B$1,"argObject.add(",H147,");",CHAR(10),Formatting!B$1,Formatting!B$1,"argObject.add(",J147,");",CHAR(10)),CONCATENATE(Formatting!B$1,Formatting!B$1,"ArrayList&lt;Object&gt; argObject = new ArrayList&lt;Object&gt;();",CHAR(10),Formatting!B$1,Formatting!B$1,"argObject.add(",H147,");",CHAR(10),Formatting!B$1,Formatting!B$1,"argObject.add(",J147,");",CHAR(10),Formatting!B$1,Formatting!B$1,"argObject.add(",L147,");",CHAR(10))))),IF(C147="void",CONCATENATE(Formatting!B$1,Formatting!B$1),CONCATENATE(Formatting!B$1,Formatting!B$1,"return (",W147,") ")),"super.getSimulatorNode().runGenericMethod(",Q147,",argObject);",CHAR(10),Formatting!B$1,"};")</f>
        <v xml:space="preserve">    @Override
    @InternalData (internalID=1141,commandIDs={"0x31","0x72"},argNames={"values"})
    public void sunPointingSetParameter(float[] values) {
        ArrayList&lt;Object&gt; argObject = new ArrayList&lt;Object&gt;();
        argObject.add(values);
        super.getSimulatorNode().runGenericMethod(1141,argObject);
    };</v>
      </c>
      <c r="AA147" s="7" t="str">
        <f>CONCATENATE(Formatting!B$1,"case ",Q147,": {//Origin [",A147,"] Method [",TRIM(Y147),"]",CHAR(10),IF(F147="","",IF(F147=1,CONCATENATE(Formatting!B$1,Formatting!B$1,G147," ",H147,"=(",R147,") argObject.get(0);",CHAR(10)),IF(F147=2,CONCATENATE(Formatting!B$1,Formatting!B$1,G147," ",H147,"=(",R147,") argObject.get(0);",CHAR(10),Formatting!B$1,Formatting!B$1,I147," ",J147,"=(",S147,") argObject.get(1);",CHAR(10)),CONCATENATE(Formatting!B$1,Formatting!B$1,G147," ",H147,"=(",R147,") argObject.get(0);",CHAR(10),Formatting!B$1,Formatting!B$1,I147," ",J147,"=(",S147,") argObject.get(1);",CHAR(10),Formatting!B$1,Formatting!B$1,K147," ",L147,"=(",T147,") argObject.get(2);",CHAR(10))))),IF(C147="void",CONCATENATE(Formatting!B$1,Formatting!B$1,"break; }"),CONCATENATE(Formatting!B$1,Formatting!B$1,C147," result=",IF(C147="void","null",IF(OR(C147="byte",C147="int",C147="long"),"0",IF(C147="String",CONCATENATE(CHAR(34),"Placeholder",CHAR(34)),IF(C147="byte[]",CONCATENATE("new byte[",D147,"]"),IF(C147="float","0",IF(C147="double","0","ERROR")))))),";",CHAR(10),Formatting!B$1,Formatting!B$1,"globalResult=result;",CHAR(10),Formatting!B$1,Formatting!B$1,"break;}")))</f>
        <v xml:space="preserve">    case 1141: {//Origin [IFineADCS] Method [void sunPointingSetParameter(float[] values);//1141//High level command to interact with FineADCS]
        float[] values=(float[]) argObject.get(0);
        break; }</v>
      </c>
      <c r="AB147" s="7" t="str">
        <f t="shared" si="13"/>
        <v>/**
&lt;pre&gt;
High level command to interact with FineADCS
Input parameters:float[] values
Return parameters:void
Size of returned parameters: 0
Set Control Parameters
F32: Gain Kp;
F32: Gain Kv[1][1];
F32: Gain Kv[1][2];
F32: Gain Kv[1][3];
F32: Gain Kv[2][2];
F32: Gain Kv[2][3];
F32: Gain Kv[0][3];
Kv is a symmetric 3x3 matrix
&lt;/pre&gt;
*/
void sunPointingSetParameter(float[] values);//1141</v>
      </c>
    </row>
    <row r="148" spans="1:28" ht="210" x14ac:dyDescent="0.25">
      <c r="A148" s="2" t="s">
        <v>5</v>
      </c>
      <c r="B148" s="2" t="s">
        <v>6</v>
      </c>
      <c r="C148" s="2" t="str">
        <f>'Data types'!A$5</f>
        <v>byte[]</v>
      </c>
      <c r="D148" s="2">
        <v>40</v>
      </c>
      <c r="E148" s="2" t="s">
        <v>431</v>
      </c>
      <c r="J148" s="10"/>
      <c r="L148" s="10"/>
      <c r="M148" s="10" t="s">
        <v>76</v>
      </c>
      <c r="N148" s="16" t="s">
        <v>432</v>
      </c>
      <c r="O148" s="10" t="s">
        <v>57</v>
      </c>
      <c r="P148" s="12" t="s">
        <v>433</v>
      </c>
      <c r="Q148" s="3">
        <f t="shared" si="14"/>
        <v>1142</v>
      </c>
      <c r="R148" s="3" t="str">
        <f>IF(G148="","",VLOOKUP(G148,'Data types'!A$1:B$20,2,FALSE))</f>
        <v/>
      </c>
      <c r="S148" s="3" t="str">
        <f>IF(I148="","",VLOOKUP(I148,'Data types'!A$1:B$20,2,FALSE))</f>
        <v/>
      </c>
      <c r="T148" s="3" t="str">
        <f>IF(K148="","",VLOOKUP(K148,'Data types'!A$1:B$20,2,FALSE))</f>
        <v/>
      </c>
      <c r="U148" s="3" t="str">
        <f t="shared" si="10"/>
        <v/>
      </c>
      <c r="V148" s="3" t="str">
        <f t="shared" si="11"/>
        <v/>
      </c>
      <c r="W148" s="3" t="str">
        <f>IF(C148="","",VLOOKUP(C148,'Data types'!$A$1:$B$20,2,FALSE))</f>
        <v>byte[]</v>
      </c>
      <c r="X148" s="24" t="str">
        <f t="shared" si="12"/>
        <v>/**
&lt;pre&gt;
High level command to interact with FineADCS
Input parameters:
Return parameters:byte[]
Size of returned parameters: 40
Get controller parameters
3xF32: Target sun vector;
1xF32: Controller gain Kp;
6xF32: Controller gain Kv,
Kv is a symmetric 3x3 matrix
&lt;/pre&gt;
*/</v>
      </c>
      <c r="Y148" s="6" t="str">
        <f>CONCATENATE(Formatting!B$1,C148," ",E148,"(",V148,");//",Q148,"//",M148)</f>
        <v xml:space="preserve">    byte[] sunPointingGetParameter();//1142//High level command to interact with FineADCS</v>
      </c>
      <c r="Z148" s="7" t="str">
        <f>CONCATENATE(Formatting!B$1,"@Override",CHAR(10),Formatting!B$1,"@InternalData (internalID=",Q148,",commandIDs={",CHAR(34),O148,CHAR(34),",",CHAR(34),P148,CHAR(34),"},argNames={",IF(F148="",CONCATENATE(CHAR(34),CHAR(34)),IF(F148=1,CONCATENATE(CHAR(34),H148,CHAR(34)),IF(F148=2,CONCATENATE(CHAR(34),H148,CHAR(34),",",CHAR(34),J148,CHAR(34)),IF(F148=3,CONCATENATE(CHAR(34),H148,CHAR(34),",",CHAR(34),J148,CHAR(34),",",CHAR(34),L148,CHAR(34)),"other")))),"})",CHAR(10),Formatting!B$1,"public ",C148," ",E148,"(",V148,") {",CHAR(10),IF(F148="",CONCATENATE(Formatting!B$1,Formatting!B$1,"ArrayList&lt;Object&gt; argObject=null;",CHAR(10)),IF(F148=1,CONCATENATE(Formatting!B$1,Formatting!B$1,"ArrayList&lt;Object&gt; argObject = new ArrayList&lt;Object&gt;();",CHAR(10),Formatting!B$1,Formatting!B$1,"argObject.add(",H148,");",CHAR(10)),IF(F148=2,CONCATENATE(Formatting!B$1,Formatting!B$1,"ArrayList&lt;Object&gt; argObject = new ArrayList&lt;Object&gt;();",CHAR(10),Formatting!B$1,Formatting!B$1,"argObject.add(",H148,");",CHAR(10),Formatting!B$1,Formatting!B$1,"argObject.add(",J148,");",CHAR(10)),CONCATENATE(Formatting!B$1,Formatting!B$1,"ArrayList&lt;Object&gt; argObject = new ArrayList&lt;Object&gt;();",CHAR(10),Formatting!B$1,Formatting!B$1,"argObject.add(",H148,");",CHAR(10),Formatting!B$1,Formatting!B$1,"argObject.add(",J148,");",CHAR(10),Formatting!B$1,Formatting!B$1,"argObject.add(",L148,");",CHAR(10))))),IF(C148="void",CONCATENATE(Formatting!B$1,Formatting!B$1),CONCATENATE(Formatting!B$1,Formatting!B$1,"return (",W148,") ")),"super.getSimulatorNode().runGenericMethod(",Q148,",argObject);",CHAR(10),Formatting!B$1,"};")</f>
        <v xml:space="preserve">    @Override
    @InternalData (internalID=1142,commandIDs={"0x31","0x73"},argNames={""})
    public byte[] sunPointingGetParameter() {
        ArrayList&lt;Object&gt; argObject=null;
        return (byte[]) super.getSimulatorNode().runGenericMethod(1142,argObject);
    };</v>
      </c>
      <c r="AA148" s="7" t="str">
        <f>CONCATENATE(Formatting!B$1,"case ",Q148,": {//Origin [",A148,"] Method [",TRIM(Y148),"]",CHAR(10),IF(F148="","",IF(F148=1,CONCATENATE(Formatting!B$1,Formatting!B$1,G148," ",H148,"=(",R148,") argObject.get(0);",CHAR(10)),IF(F148=2,CONCATENATE(Formatting!B$1,Formatting!B$1,G148," ",H148,"=(",R148,") argObject.get(0);",CHAR(10),Formatting!B$1,Formatting!B$1,I148," ",J148,"=(",S148,") argObject.get(1);",CHAR(10)),CONCATENATE(Formatting!B$1,Formatting!B$1,G148," ",H148,"=(",R148,") argObject.get(0);",CHAR(10),Formatting!B$1,Formatting!B$1,I148," ",J148,"=(",S148,") argObject.get(1);",CHAR(10),Formatting!B$1,Formatting!B$1,K148," ",L148,"=(",T148,") argObject.get(2);",CHAR(10))))),IF(C148="void",CONCATENATE(Formatting!B$1,Formatting!B$1,"break; }"),CONCATENATE(Formatting!B$1,Formatting!B$1,C148," result=",IF(C148="void","null",IF(OR(C148="byte",C148="int",C148="long"),"0",IF(C148="String",CONCATENATE(CHAR(34),"Placeholder",CHAR(34)),IF(C148="byte[]",CONCATENATE("new byte[",D148,"]"),IF(C148="float","0",IF(C148="double","0","ERROR")))))),";",CHAR(10),Formatting!B$1,Formatting!B$1,"globalResult=result;",CHAR(10),Formatting!B$1,Formatting!B$1,"break;}")))</f>
        <v xml:space="preserve">    case 1142: {//Origin [IFineADCS] Method [byte[] sunPointingGetParameter();//1142//High level command to interact with FineADCS]
        byte[] result=new byte[40];
        globalResult=result;
        break;}</v>
      </c>
      <c r="AB148" s="7" t="str">
        <f t="shared" si="13"/>
        <v>/**
&lt;pre&gt;
High level command to interact with FineADCS
Input parameters:
Return parameters:byte[]
Size of returned parameters: 40
Get controller parameters
3xF32: Target sun vector;
1xF32: Controller gain Kp;
6xF32: Controller gain Kv,
Kv is a symmetric 3x3 matrix
&lt;/pre&gt;
*/
byte[] sunPointingGetParameter();//1142</v>
      </c>
    </row>
    <row r="149" spans="1:28" ht="150" x14ac:dyDescent="0.25">
      <c r="A149" s="2" t="s">
        <v>5</v>
      </c>
      <c r="B149" s="2" t="s">
        <v>6</v>
      </c>
      <c r="C149" s="2" t="str">
        <f>'Data types'!A$1</f>
        <v>void</v>
      </c>
      <c r="D149" s="2">
        <v>0</v>
      </c>
      <c r="E149" s="2" t="s">
        <v>434</v>
      </c>
      <c r="J149" s="10"/>
      <c r="L149" s="10"/>
      <c r="M149" s="10" t="s">
        <v>76</v>
      </c>
      <c r="N149" s="16" t="s">
        <v>435</v>
      </c>
      <c r="O149" s="10" t="s">
        <v>57</v>
      </c>
      <c r="P149" s="12" t="s">
        <v>436</v>
      </c>
      <c r="Q149" s="3">
        <f t="shared" si="14"/>
        <v>1143</v>
      </c>
      <c r="R149" s="3" t="str">
        <f>IF(G149="","",VLOOKUP(G149,'Data types'!A$1:B$20,2,FALSE))</f>
        <v/>
      </c>
      <c r="S149" s="3" t="str">
        <f>IF(I149="","",VLOOKUP(I149,'Data types'!A$1:B$20,2,FALSE))</f>
        <v/>
      </c>
      <c r="T149" s="3" t="str">
        <f>IF(K149="","",VLOOKUP(K149,'Data types'!A$1:B$20,2,FALSE))</f>
        <v/>
      </c>
      <c r="U149" s="3" t="str">
        <f t="shared" si="10"/>
        <v/>
      </c>
      <c r="V149" s="3" t="str">
        <f t="shared" si="11"/>
        <v/>
      </c>
      <c r="W149" s="3">
        <f>IF(C149="","",VLOOKUP(C149,'Data types'!$A$1:$B$20,2,FALSE))</f>
        <v>0</v>
      </c>
      <c r="X149" s="24" t="str">
        <f t="shared" si="12"/>
        <v>/**
&lt;pre&gt;
High level command to interact with FineADCS
Input parameters:
Return parameters:void
Size of returned parameters: 0
Reset control parameters to default
&lt;/pre&gt;
*/</v>
      </c>
      <c r="Y149" s="6" t="str">
        <f>CONCATENATE(Formatting!B$1,C149," ",E149,"(",V149,");//",Q149,"//",M149)</f>
        <v xml:space="preserve">    void sunPointingResetParameter();//1143//High level command to interact with FineADCS</v>
      </c>
      <c r="Z149" s="7" t="str">
        <f>CONCATENATE(Formatting!B$1,"@Override",CHAR(10),Formatting!B$1,"@InternalData (internalID=",Q149,",commandIDs={",CHAR(34),O149,CHAR(34),",",CHAR(34),P149,CHAR(34),"},argNames={",IF(F149="",CONCATENATE(CHAR(34),CHAR(34)),IF(F149=1,CONCATENATE(CHAR(34),H149,CHAR(34)),IF(F149=2,CONCATENATE(CHAR(34),H149,CHAR(34),",",CHAR(34),J149,CHAR(34)),IF(F149=3,CONCATENATE(CHAR(34),H149,CHAR(34),",",CHAR(34),J149,CHAR(34),",",CHAR(34),L149,CHAR(34)),"other")))),"})",CHAR(10),Formatting!B$1,"public ",C149," ",E149,"(",V149,") {",CHAR(10),IF(F149="",CONCATENATE(Formatting!B$1,Formatting!B$1,"ArrayList&lt;Object&gt; argObject=null;",CHAR(10)),IF(F149=1,CONCATENATE(Formatting!B$1,Formatting!B$1,"ArrayList&lt;Object&gt; argObject = new ArrayList&lt;Object&gt;();",CHAR(10),Formatting!B$1,Formatting!B$1,"argObject.add(",H149,");",CHAR(10)),IF(F149=2,CONCATENATE(Formatting!B$1,Formatting!B$1,"ArrayList&lt;Object&gt; argObject = new ArrayList&lt;Object&gt;();",CHAR(10),Formatting!B$1,Formatting!B$1,"argObject.add(",H149,");",CHAR(10),Formatting!B$1,Formatting!B$1,"argObject.add(",J149,");",CHAR(10)),CONCATENATE(Formatting!B$1,Formatting!B$1,"ArrayList&lt;Object&gt; argObject = new ArrayList&lt;Object&gt;();",CHAR(10),Formatting!B$1,Formatting!B$1,"argObject.add(",H149,");",CHAR(10),Formatting!B$1,Formatting!B$1,"argObject.add(",J149,");",CHAR(10),Formatting!B$1,Formatting!B$1,"argObject.add(",L149,");",CHAR(10))))),IF(C149="void",CONCATENATE(Formatting!B$1,Formatting!B$1),CONCATENATE(Formatting!B$1,Formatting!B$1,"return (",W149,") ")),"super.getSimulatorNode().runGenericMethod(",Q149,",argObject);",CHAR(10),Formatting!B$1,"};")</f>
        <v xml:space="preserve">    @Override
    @InternalData (internalID=1143,commandIDs={"0x31","0x74"},argNames={""})
    public void sunPointingResetParameter() {
        ArrayList&lt;Object&gt; argObject=null;
        super.getSimulatorNode().runGenericMethod(1143,argObject);
    };</v>
      </c>
      <c r="AA149" s="7" t="str">
        <f>CONCATENATE(Formatting!B$1,"case ",Q149,": {//Origin [",A149,"] Method [",TRIM(Y149),"]",CHAR(10),IF(F149="","",IF(F149=1,CONCATENATE(Formatting!B$1,Formatting!B$1,G149," ",H149,"=(",R149,") argObject.get(0);",CHAR(10)),IF(F149=2,CONCATENATE(Formatting!B$1,Formatting!B$1,G149," ",H149,"=(",R149,") argObject.get(0);",CHAR(10),Formatting!B$1,Formatting!B$1,I149," ",J149,"=(",S149,") argObject.get(1);",CHAR(10)),CONCATENATE(Formatting!B$1,Formatting!B$1,G149," ",H149,"=(",R149,") argObject.get(0);",CHAR(10),Formatting!B$1,Formatting!B$1,I149," ",J149,"=(",S149,") argObject.get(1);",CHAR(10),Formatting!B$1,Formatting!B$1,K149," ",L149,"=(",T149,") argObject.get(2);",CHAR(10))))),IF(C149="void",CONCATENATE(Formatting!B$1,Formatting!B$1,"break; }"),CONCATENATE(Formatting!B$1,Formatting!B$1,C149," result=",IF(C149="void","null",IF(OR(C149="byte",C149="int",C149="long"),"0",IF(C149="String",CONCATENATE(CHAR(34),"Placeholder",CHAR(34)),IF(C149="byte[]",CONCATENATE("new byte[",D149,"]"),IF(C149="float","0",IF(C149="double","0","ERROR")))))),";",CHAR(10),Formatting!B$1,Formatting!B$1,"globalResult=result;",CHAR(10),Formatting!B$1,Formatting!B$1,"break;}")))</f>
        <v xml:space="preserve">    case 1143: {//Origin [IFineADCS] Method [void sunPointingResetParameter();//1143//High level command to interact with FineADCS]
        break; }</v>
      </c>
      <c r="AB149" s="7" t="str">
        <f t="shared" si="13"/>
        <v>/**
&lt;pre&gt;
High level command to interact with FineADCS
Input parameters:
Return parameters:void
Size of returned parameters: 0
Reset control parameters to default
&lt;/pre&gt;
*/
void sunPointingResetParameter();//1143</v>
      </c>
    </row>
    <row r="150" spans="1:28" ht="195" x14ac:dyDescent="0.25">
      <c r="A150" s="2" t="s">
        <v>5</v>
      </c>
      <c r="B150" s="2" t="s">
        <v>6</v>
      </c>
      <c r="C150" s="2" t="str">
        <f>'Data types'!A$1</f>
        <v>void</v>
      </c>
      <c r="D150" s="2">
        <v>0</v>
      </c>
      <c r="E150" s="2" t="s">
        <v>439</v>
      </c>
      <c r="F150" s="2">
        <v>1</v>
      </c>
      <c r="G150" s="2" t="str">
        <f>'Data types'!A$4</f>
        <v>byte</v>
      </c>
      <c r="H150" s="2" t="s">
        <v>437</v>
      </c>
      <c r="J150" s="10"/>
      <c r="L150" s="10"/>
      <c r="M150" s="10" t="s">
        <v>76</v>
      </c>
      <c r="N150" s="16" t="s">
        <v>438</v>
      </c>
      <c r="O150" s="10" t="s">
        <v>57</v>
      </c>
      <c r="P150" s="12" t="s">
        <v>183</v>
      </c>
      <c r="Q150" s="3">
        <f t="shared" si="14"/>
        <v>1144</v>
      </c>
      <c r="R150" s="3" t="str">
        <f>IF(G150="","",VLOOKUP(G150,'Data types'!A$1:B$20,2,FALSE))</f>
        <v>Byte</v>
      </c>
      <c r="S150" s="3" t="str">
        <f>IF(I150="","",VLOOKUP(I150,'Data types'!A$1:B$20,2,FALSE))</f>
        <v/>
      </c>
      <c r="T150" s="3" t="str">
        <f>IF(K150="","",VLOOKUP(K150,'Data types'!A$1:B$20,2,FALSE))</f>
        <v/>
      </c>
      <c r="U150" s="3" t="str">
        <f t="shared" si="10"/>
        <v>controller</v>
      </c>
      <c r="V150" s="3" t="str">
        <f t="shared" si="11"/>
        <v>byte controller</v>
      </c>
      <c r="W150" s="3">
        <f>IF(C150="","",VLOOKUP(C150,'Data types'!$A$1:$B$20,2,FALSE))</f>
        <v>0</v>
      </c>
      <c r="X150" s="24" t="str">
        <f t="shared" si="12"/>
        <v>/**
&lt;pre&gt;
High level command to interact with FineADCS
Input parameters:byte controller
Return parameters:void
Size of returned parameters: 0
Start Control Loop
UI8:
0 - Bdot Controller 1
1 - Bdot Controller 2
&lt;/pre&gt;
*/</v>
      </c>
      <c r="Y150" s="6" t="str">
        <f>CONCATENATE(Formatting!B$1,C150," ",E150,"(",V150,");//",Q150,"//",M150)</f>
        <v xml:space="preserve">    void bdotStartControlLoop(byte controller);//1144//High level command to interact with FineADCS</v>
      </c>
      <c r="Z150" s="7" t="str">
        <f>CONCATENATE(Formatting!B$1,"@Override",CHAR(10),Formatting!B$1,"@InternalData (internalID=",Q150,",commandIDs={",CHAR(34),O150,CHAR(34),",",CHAR(34),P150,CHAR(34),"},argNames={",IF(F150="",CONCATENATE(CHAR(34),CHAR(34)),IF(F150=1,CONCATENATE(CHAR(34),H150,CHAR(34)),IF(F150=2,CONCATENATE(CHAR(34),H150,CHAR(34),",",CHAR(34),J150,CHAR(34)),IF(F150=3,CONCATENATE(CHAR(34),H150,CHAR(34),",",CHAR(34),J150,CHAR(34),",",CHAR(34),L150,CHAR(34)),"other")))),"})",CHAR(10),Formatting!B$1,"public ",C150," ",E150,"(",V150,") {",CHAR(10),IF(F150="",CONCATENATE(Formatting!B$1,Formatting!B$1,"ArrayList&lt;Object&gt; argObject=null;",CHAR(10)),IF(F150=1,CONCATENATE(Formatting!B$1,Formatting!B$1,"ArrayList&lt;Object&gt; argObject = new ArrayList&lt;Object&gt;();",CHAR(10),Formatting!B$1,Formatting!B$1,"argObject.add(",H150,");",CHAR(10)),IF(F150=2,CONCATENATE(Formatting!B$1,Formatting!B$1,"ArrayList&lt;Object&gt; argObject = new ArrayList&lt;Object&gt;();",CHAR(10),Formatting!B$1,Formatting!B$1,"argObject.add(",H150,");",CHAR(10),Formatting!B$1,Formatting!B$1,"argObject.add(",J150,");",CHAR(10)),CONCATENATE(Formatting!B$1,Formatting!B$1,"ArrayList&lt;Object&gt; argObject = new ArrayList&lt;Object&gt;();",CHAR(10),Formatting!B$1,Formatting!B$1,"argObject.add(",H150,");",CHAR(10),Formatting!B$1,Formatting!B$1,"argObject.add(",J150,");",CHAR(10),Formatting!B$1,Formatting!B$1,"argObject.add(",L150,");",CHAR(10))))),IF(C150="void",CONCATENATE(Formatting!B$1,Formatting!B$1),CONCATENATE(Formatting!B$1,Formatting!B$1,"return (",W150,") ")),"super.getSimulatorNode().runGenericMethod(",Q150,",argObject);",CHAR(10),Formatting!B$1,"};")</f>
        <v xml:space="preserve">    @Override
    @InternalData (internalID=1144,commandIDs={"0x31","0x80"},argNames={"controller"})
    public void bdotStartControlLoop(byte controller) {
        ArrayList&lt;Object&gt; argObject = new ArrayList&lt;Object&gt;();
        argObject.add(controller);
        super.getSimulatorNode().runGenericMethod(1144,argObject);
    };</v>
      </c>
      <c r="AA150" s="7" t="str">
        <f>CONCATENATE(Formatting!B$1,"case ",Q150,": {//Origin [",A150,"] Method [",TRIM(Y150),"]",CHAR(10),IF(F150="","",IF(F150=1,CONCATENATE(Formatting!B$1,Formatting!B$1,G150," ",H150,"=(",R150,") argObject.get(0);",CHAR(10)),IF(F150=2,CONCATENATE(Formatting!B$1,Formatting!B$1,G150," ",H150,"=(",R150,") argObject.get(0);",CHAR(10),Formatting!B$1,Formatting!B$1,I150," ",J150,"=(",S150,") argObject.get(1);",CHAR(10)),CONCATENATE(Formatting!B$1,Formatting!B$1,G150," ",H150,"=(",R150,") argObject.get(0);",CHAR(10),Formatting!B$1,Formatting!B$1,I150," ",J150,"=(",S150,") argObject.get(1);",CHAR(10),Formatting!B$1,Formatting!B$1,K150," ",L150,"=(",T150,") argObject.get(2);",CHAR(10))))),IF(C150="void",CONCATENATE(Formatting!B$1,Formatting!B$1,"break; }"),CONCATENATE(Formatting!B$1,Formatting!B$1,C150," result=",IF(C150="void","null",IF(OR(C150="byte",C150="int",C150="long"),"0",IF(C150="String",CONCATENATE(CHAR(34),"Placeholder",CHAR(34)),IF(C150="byte[]",CONCATENATE("new byte[",D150,"]"),IF(C150="float","0",IF(C150="double","0","ERROR")))))),";",CHAR(10),Formatting!B$1,Formatting!B$1,"globalResult=result;",CHAR(10),Formatting!B$1,Formatting!B$1,"break;}")))</f>
        <v xml:space="preserve">    case 1144: {//Origin [IFineADCS] Method [void bdotStartControlLoop(byte controller);//1144//High level command to interact with FineADCS]
        byte controller=(Byte) argObject.get(0);
        break; }</v>
      </c>
      <c r="AB150" s="7" t="str">
        <f t="shared" si="13"/>
        <v>/**
&lt;pre&gt;
High level command to interact with FineADCS
Input parameters:byte controller
Return parameters:void
Size of returned parameters: 0
Start Control Loop
UI8:
0 - Bdot Controller 1
1 - Bdot Controller 2
&lt;/pre&gt;
*/
void bdotStartControlLoop(byte controller);//1144</v>
      </c>
    </row>
    <row r="151" spans="1:28" ht="150" x14ac:dyDescent="0.25">
      <c r="A151" s="2" t="s">
        <v>5</v>
      </c>
      <c r="B151" s="2" t="s">
        <v>6</v>
      </c>
      <c r="C151" s="2" t="str">
        <f>'Data types'!A$1</f>
        <v>void</v>
      </c>
      <c r="D151" s="2">
        <v>0</v>
      </c>
      <c r="E151" s="2" t="s">
        <v>440</v>
      </c>
      <c r="J151" s="10"/>
      <c r="L151" s="10"/>
      <c r="M151" s="10" t="s">
        <v>76</v>
      </c>
      <c r="N151" s="16" t="s">
        <v>425</v>
      </c>
      <c r="O151" s="10" t="s">
        <v>57</v>
      </c>
      <c r="P151" s="12" t="s">
        <v>187</v>
      </c>
      <c r="Q151" s="3">
        <f t="shared" si="14"/>
        <v>1145</v>
      </c>
      <c r="R151" s="3" t="str">
        <f>IF(G151="","",VLOOKUP(G151,'Data types'!A$1:B$20,2,FALSE))</f>
        <v/>
      </c>
      <c r="S151" s="3" t="str">
        <f>IF(I151="","",VLOOKUP(I151,'Data types'!A$1:B$20,2,FALSE))</f>
        <v/>
      </c>
      <c r="T151" s="3" t="str">
        <f>IF(K151="","",VLOOKUP(K151,'Data types'!A$1:B$20,2,FALSE))</f>
        <v/>
      </c>
      <c r="U151" s="3" t="str">
        <f t="shared" si="10"/>
        <v/>
      </c>
      <c r="V151" s="3" t="str">
        <f t="shared" si="11"/>
        <v/>
      </c>
      <c r="W151" s="3">
        <f>IF(C151="","",VLOOKUP(C151,'Data types'!$A$1:$B$20,2,FALSE))</f>
        <v>0</v>
      </c>
      <c r="X151" s="24" t="str">
        <f t="shared" si="12"/>
        <v>/**
&lt;pre&gt;
High level command to interact with FineADCS
Input parameters:
Return parameters:void
Size of returned parameters: 0
Stop Control Loop
&lt;/pre&gt;
*/</v>
      </c>
      <c r="Y151" s="6" t="str">
        <f>CONCATENATE(Formatting!B$1,C151," ",E151,"(",V151,");//",Q151,"//",M151)</f>
        <v xml:space="preserve">    void bdotStopControlLoop();//1145//High level command to interact with FineADCS</v>
      </c>
      <c r="Z151" s="7" t="str">
        <f>CONCATENATE(Formatting!B$1,"@Override",CHAR(10),Formatting!B$1,"@InternalData (internalID=",Q151,",commandIDs={",CHAR(34),O151,CHAR(34),",",CHAR(34),P151,CHAR(34),"},argNames={",IF(F151="",CONCATENATE(CHAR(34),CHAR(34)),IF(F151=1,CONCATENATE(CHAR(34),H151,CHAR(34)),IF(F151=2,CONCATENATE(CHAR(34),H151,CHAR(34),",",CHAR(34),J151,CHAR(34)),IF(F151=3,CONCATENATE(CHAR(34),H151,CHAR(34),",",CHAR(34),J151,CHAR(34),",",CHAR(34),L151,CHAR(34)),"other")))),"})",CHAR(10),Formatting!B$1,"public ",C151," ",E151,"(",V151,") {",CHAR(10),IF(F151="",CONCATENATE(Formatting!B$1,Formatting!B$1,"ArrayList&lt;Object&gt; argObject=null;",CHAR(10)),IF(F151=1,CONCATENATE(Formatting!B$1,Formatting!B$1,"ArrayList&lt;Object&gt; argObject = new ArrayList&lt;Object&gt;();",CHAR(10),Formatting!B$1,Formatting!B$1,"argObject.add(",H151,");",CHAR(10)),IF(F151=2,CONCATENATE(Formatting!B$1,Formatting!B$1,"ArrayList&lt;Object&gt; argObject = new ArrayList&lt;Object&gt;();",CHAR(10),Formatting!B$1,Formatting!B$1,"argObject.add(",H151,");",CHAR(10),Formatting!B$1,Formatting!B$1,"argObject.add(",J151,");",CHAR(10)),CONCATENATE(Formatting!B$1,Formatting!B$1,"ArrayList&lt;Object&gt; argObject = new ArrayList&lt;Object&gt;();",CHAR(10),Formatting!B$1,Formatting!B$1,"argObject.add(",H151,");",CHAR(10),Formatting!B$1,Formatting!B$1,"argObject.add(",J151,");",CHAR(10),Formatting!B$1,Formatting!B$1,"argObject.add(",L151,");",CHAR(10))))),IF(C151="void",CONCATENATE(Formatting!B$1,Formatting!B$1),CONCATENATE(Formatting!B$1,Formatting!B$1,"return (",W151,") ")),"super.getSimulatorNode().runGenericMethod(",Q151,",argObject);",CHAR(10),Formatting!B$1,"};")</f>
        <v xml:space="preserve">    @Override
    @InternalData (internalID=1145,commandIDs={"0x31","0x81"},argNames={""})
    public void bdotStopControlLoop() {
        ArrayList&lt;Object&gt; argObject=null;
        super.getSimulatorNode().runGenericMethod(1145,argObject);
    };</v>
      </c>
      <c r="AA151" s="7" t="str">
        <f>CONCATENATE(Formatting!B$1,"case ",Q151,": {//Origin [",A151,"] Method [",TRIM(Y151),"]",CHAR(10),IF(F151="","",IF(F151=1,CONCATENATE(Formatting!B$1,Formatting!B$1,G151," ",H151,"=(",R151,") argObject.get(0);",CHAR(10)),IF(F151=2,CONCATENATE(Formatting!B$1,Formatting!B$1,G151," ",H151,"=(",R151,") argObject.get(0);",CHAR(10),Formatting!B$1,Formatting!B$1,I151," ",J151,"=(",S151,") argObject.get(1);",CHAR(10)),CONCATENATE(Formatting!B$1,Formatting!B$1,G151," ",H151,"=(",R151,") argObject.get(0);",CHAR(10),Formatting!B$1,Formatting!B$1,I151," ",J151,"=(",S151,") argObject.get(1);",CHAR(10),Formatting!B$1,Formatting!B$1,K151," ",L151,"=(",T151,") argObject.get(2);",CHAR(10))))),IF(C151="void",CONCATENATE(Formatting!B$1,Formatting!B$1,"break; }"),CONCATENATE(Formatting!B$1,Formatting!B$1,C151," result=",IF(C151="void","null",IF(OR(C151="byte",C151="int",C151="long"),"0",IF(C151="String",CONCATENATE(CHAR(34),"Placeholder",CHAR(34)),IF(C151="byte[]",CONCATENATE("new byte[",D151,"]"),IF(C151="float","0",IF(C151="double","0","ERROR")))))),";",CHAR(10),Formatting!B$1,Formatting!B$1,"globalResult=result;",CHAR(10),Formatting!B$1,Formatting!B$1,"break;}")))</f>
        <v xml:space="preserve">    case 1145: {//Origin [IFineADCS] Method [void bdotStopControlLoop();//1145//High level command to interact with FineADCS]
        break; }</v>
      </c>
      <c r="AB151" s="7" t="str">
        <f t="shared" si="13"/>
        <v>/**
&lt;pre&gt;
High level command to interact with FineADCS
Input parameters:
Return parameters:void
Size of returned parameters: 0
Stop Control Loop
&lt;/pre&gt;
*/
void bdotStopControlLoop();//1145</v>
      </c>
    </row>
    <row r="152" spans="1:28" ht="180" x14ac:dyDescent="0.25">
      <c r="A152" s="2" t="s">
        <v>5</v>
      </c>
      <c r="B152" s="2" t="s">
        <v>6</v>
      </c>
      <c r="C152" s="2" t="str">
        <f>'Data types'!A$1</f>
        <v>void</v>
      </c>
      <c r="D152" s="2">
        <v>0</v>
      </c>
      <c r="E152" s="2" t="s">
        <v>441</v>
      </c>
      <c r="F152" s="2">
        <v>1</v>
      </c>
      <c r="G152" s="2" t="str">
        <f>'Data types'!A$8</f>
        <v>float</v>
      </c>
      <c r="H152" s="2" t="s">
        <v>442</v>
      </c>
      <c r="J152" s="10"/>
      <c r="L152" s="10"/>
      <c r="M152" s="10" t="s">
        <v>76</v>
      </c>
      <c r="N152" s="16" t="s">
        <v>443</v>
      </c>
      <c r="O152" s="10" t="s">
        <v>57</v>
      </c>
      <c r="P152" s="12" t="s">
        <v>190</v>
      </c>
      <c r="Q152" s="3">
        <f t="shared" si="14"/>
        <v>1146</v>
      </c>
      <c r="R152" s="3" t="str">
        <f>IF(G152="","",VLOOKUP(G152,'Data types'!A$1:B$20,2,FALSE))</f>
        <v>Float</v>
      </c>
      <c r="S152" s="3" t="str">
        <f>IF(I152="","",VLOOKUP(I152,'Data types'!A$1:B$20,2,FALSE))</f>
        <v/>
      </c>
      <c r="T152" s="3" t="str">
        <f>IF(K152="","",VLOOKUP(K152,'Data types'!A$1:B$20,2,FALSE))</f>
        <v/>
      </c>
      <c r="U152" s="3" t="str">
        <f t="shared" si="10"/>
        <v>gain</v>
      </c>
      <c r="V152" s="3" t="str">
        <f t="shared" si="11"/>
        <v>float gain</v>
      </c>
      <c r="W152" s="3">
        <f>IF(C152="","",VLOOKUP(C152,'Data types'!$A$1:$B$20,2,FALSE))</f>
        <v>0</v>
      </c>
      <c r="X152" s="24" t="str">
        <f t="shared" si="12"/>
        <v>/**
&lt;pre&gt;
High level command to interact with FineADCS
Input parameters:float gain
Return parameters:void
Size of returned parameters: 0
Set Control Parameters [only for Bdot Controller 1]
F32: Controller gain
&lt;/pre&gt;
*/</v>
      </c>
      <c r="Y152" s="6" t="str">
        <f>CONCATENATE(Formatting!B$1,C152," ",E152,"(",V152,");//",Q152,"//",M152)</f>
        <v xml:space="preserve">    void bdotSetParameter(float gain);//1146//High level command to interact with FineADCS</v>
      </c>
      <c r="Z152" s="7" t="str">
        <f>CONCATENATE(Formatting!B$1,"@Override",CHAR(10),Formatting!B$1,"@InternalData (internalID=",Q152,",commandIDs={",CHAR(34),O152,CHAR(34),",",CHAR(34),P152,CHAR(34),"},argNames={",IF(F152="",CONCATENATE(CHAR(34),CHAR(34)),IF(F152=1,CONCATENATE(CHAR(34),H152,CHAR(34)),IF(F152=2,CONCATENATE(CHAR(34),H152,CHAR(34),",",CHAR(34),J152,CHAR(34)),IF(F152=3,CONCATENATE(CHAR(34),H152,CHAR(34),",",CHAR(34),J152,CHAR(34),",",CHAR(34),L152,CHAR(34)),"other")))),"})",CHAR(10),Formatting!B$1,"public ",C152," ",E152,"(",V152,") {",CHAR(10),IF(F152="",CONCATENATE(Formatting!B$1,Formatting!B$1,"ArrayList&lt;Object&gt; argObject=null;",CHAR(10)),IF(F152=1,CONCATENATE(Formatting!B$1,Formatting!B$1,"ArrayList&lt;Object&gt; argObject = new ArrayList&lt;Object&gt;();",CHAR(10),Formatting!B$1,Formatting!B$1,"argObject.add(",H152,");",CHAR(10)),IF(F152=2,CONCATENATE(Formatting!B$1,Formatting!B$1,"ArrayList&lt;Object&gt; argObject = new ArrayList&lt;Object&gt;();",CHAR(10),Formatting!B$1,Formatting!B$1,"argObject.add(",H152,");",CHAR(10),Formatting!B$1,Formatting!B$1,"argObject.add(",J152,");",CHAR(10)),CONCATENATE(Formatting!B$1,Formatting!B$1,"ArrayList&lt;Object&gt; argObject = new ArrayList&lt;Object&gt;();",CHAR(10),Formatting!B$1,Formatting!B$1,"argObject.add(",H152,");",CHAR(10),Formatting!B$1,Formatting!B$1,"argObject.add(",J152,");",CHAR(10),Formatting!B$1,Formatting!B$1,"argObject.add(",L152,");",CHAR(10))))),IF(C152="void",CONCATENATE(Formatting!B$1,Formatting!B$1),CONCATENATE(Formatting!B$1,Formatting!B$1,"return (",W152,") ")),"super.getSimulatorNode().runGenericMethod(",Q152,",argObject);",CHAR(10),Formatting!B$1,"};")</f>
        <v xml:space="preserve">    @Override
    @InternalData (internalID=1146,commandIDs={"0x31","0x82"},argNames={"gain"})
    public void bdotSetParameter(float gain) {
        ArrayList&lt;Object&gt; argObject = new ArrayList&lt;Object&gt;();
        argObject.add(gain);
        super.getSimulatorNode().runGenericMethod(1146,argObject);
    };</v>
      </c>
      <c r="AA152" s="7" t="str">
        <f>CONCATENATE(Formatting!B$1,"case ",Q152,": {//Origin [",A152,"] Method [",TRIM(Y152),"]",CHAR(10),IF(F152="","",IF(F152=1,CONCATENATE(Formatting!B$1,Formatting!B$1,G152," ",H152,"=(",R152,") argObject.get(0);",CHAR(10)),IF(F152=2,CONCATENATE(Formatting!B$1,Formatting!B$1,G152," ",H152,"=(",R152,") argObject.get(0);",CHAR(10),Formatting!B$1,Formatting!B$1,I152," ",J152,"=(",S152,") argObject.get(1);",CHAR(10)),CONCATENATE(Formatting!B$1,Formatting!B$1,G152," ",H152,"=(",R152,") argObject.get(0);",CHAR(10),Formatting!B$1,Formatting!B$1,I152," ",J152,"=(",S152,") argObject.get(1);",CHAR(10),Formatting!B$1,Formatting!B$1,K152," ",L152,"=(",T152,") argObject.get(2);",CHAR(10))))),IF(C152="void",CONCATENATE(Formatting!B$1,Formatting!B$1,"break; }"),CONCATENATE(Formatting!B$1,Formatting!B$1,C152," result=",IF(C152="void","null",IF(OR(C152="byte",C152="int",C152="long"),"0",IF(C152="String",CONCATENATE(CHAR(34),"Placeholder",CHAR(34)),IF(C152="byte[]",CONCATENATE("new byte[",D152,"]"),IF(C152="float","0",IF(C152="double","0","ERROR")))))),";",CHAR(10),Formatting!B$1,Formatting!B$1,"globalResult=result;",CHAR(10),Formatting!B$1,Formatting!B$1,"break;}")))</f>
        <v xml:space="preserve">    case 1146: {//Origin [IFineADCS] Method [void bdotSetParameter(float gain);//1146//High level command to interact with FineADCS]
        float gain=(Float) argObject.get(0);
        break; }</v>
      </c>
      <c r="AB152" s="7" t="str">
        <f t="shared" si="13"/>
        <v>/**
&lt;pre&gt;
High level command to interact with FineADCS
Input parameters:float gain
Return parameters:void
Size of returned parameters: 0
Set Control Parameters [only for Bdot Controller 1]
F32: Controller gain
&lt;/pre&gt;
*/
void bdotSetParameter(float gain);//1146</v>
      </c>
    </row>
    <row r="153" spans="1:28" ht="180" x14ac:dyDescent="0.25">
      <c r="A153" s="2" t="s">
        <v>5</v>
      </c>
      <c r="B153" s="2" t="s">
        <v>6</v>
      </c>
      <c r="C153" s="2" t="str">
        <f>'Data types'!A$5</f>
        <v>byte[]</v>
      </c>
      <c r="D153" s="2">
        <v>4</v>
      </c>
      <c r="E153" s="2" t="s">
        <v>444</v>
      </c>
      <c r="J153" s="10"/>
      <c r="L153" s="10"/>
      <c r="M153" s="10" t="s">
        <v>76</v>
      </c>
      <c r="N153" s="16" t="s">
        <v>445</v>
      </c>
      <c r="O153" s="10" t="s">
        <v>57</v>
      </c>
      <c r="P153" s="12" t="s">
        <v>192</v>
      </c>
      <c r="Q153" s="3">
        <f t="shared" si="14"/>
        <v>1147</v>
      </c>
      <c r="R153" s="3" t="str">
        <f>IF(G153="","",VLOOKUP(G153,'Data types'!A$1:B$20,2,FALSE))</f>
        <v/>
      </c>
      <c r="S153" s="3" t="str">
        <f>IF(I153="","",VLOOKUP(I153,'Data types'!A$1:B$20,2,FALSE))</f>
        <v/>
      </c>
      <c r="T153" s="3" t="str">
        <f>IF(K153="","",VLOOKUP(K153,'Data types'!A$1:B$20,2,FALSE))</f>
        <v/>
      </c>
      <c r="U153" s="3" t="str">
        <f t="shared" si="10"/>
        <v/>
      </c>
      <c r="V153" s="3" t="str">
        <f t="shared" si="11"/>
        <v/>
      </c>
      <c r="W153" s="3" t="str">
        <f>IF(C153="","",VLOOKUP(C153,'Data types'!$A$1:$B$20,2,FALSE))</f>
        <v>byte[]</v>
      </c>
      <c r="X153" s="24" t="str">
        <f t="shared" si="12"/>
        <v>/**
&lt;pre&gt;
High level command to interact with FineADCS
Input parameters:
Return parameters:byte[]
Size of returned parameters: 4
Get controller gain of Bdot
Controller 1
F32: Controller gain
&lt;/pre&gt;
*/</v>
      </c>
      <c r="Y153" s="6" t="str">
        <f>CONCATENATE(Formatting!B$1,C153," ",E153,"(",V153,");//",Q153,"//",M153)</f>
        <v xml:space="preserve">    byte[] bdotGetParameter();//1147//High level command to interact with FineADCS</v>
      </c>
      <c r="Z153" s="7" t="str">
        <f>CONCATENATE(Formatting!B$1,"@Override",CHAR(10),Formatting!B$1,"@InternalData (internalID=",Q153,",commandIDs={",CHAR(34),O153,CHAR(34),",",CHAR(34),P153,CHAR(34),"},argNames={",IF(F153="",CONCATENATE(CHAR(34),CHAR(34)),IF(F153=1,CONCATENATE(CHAR(34),H153,CHAR(34)),IF(F153=2,CONCATENATE(CHAR(34),H153,CHAR(34),",",CHAR(34),J153,CHAR(34)),IF(F153=3,CONCATENATE(CHAR(34),H153,CHAR(34),",",CHAR(34),J153,CHAR(34),",",CHAR(34),L153,CHAR(34)),"other")))),"})",CHAR(10),Formatting!B$1,"public ",C153," ",E153,"(",V153,") {",CHAR(10),IF(F153="",CONCATENATE(Formatting!B$1,Formatting!B$1,"ArrayList&lt;Object&gt; argObject=null;",CHAR(10)),IF(F153=1,CONCATENATE(Formatting!B$1,Formatting!B$1,"ArrayList&lt;Object&gt; argObject = new ArrayList&lt;Object&gt;();",CHAR(10),Formatting!B$1,Formatting!B$1,"argObject.add(",H153,");",CHAR(10)),IF(F153=2,CONCATENATE(Formatting!B$1,Formatting!B$1,"ArrayList&lt;Object&gt; argObject = new ArrayList&lt;Object&gt;();",CHAR(10),Formatting!B$1,Formatting!B$1,"argObject.add(",H153,");",CHAR(10),Formatting!B$1,Formatting!B$1,"argObject.add(",J153,");",CHAR(10)),CONCATENATE(Formatting!B$1,Formatting!B$1,"ArrayList&lt;Object&gt; argObject = new ArrayList&lt;Object&gt;();",CHAR(10),Formatting!B$1,Formatting!B$1,"argObject.add(",H153,");",CHAR(10),Formatting!B$1,Formatting!B$1,"argObject.add(",J153,");",CHAR(10),Formatting!B$1,Formatting!B$1,"argObject.add(",L153,");",CHAR(10))))),IF(C153="void",CONCATENATE(Formatting!B$1,Formatting!B$1),CONCATENATE(Formatting!B$1,Formatting!B$1,"return (",W153,") ")),"super.getSimulatorNode().runGenericMethod(",Q153,",argObject);",CHAR(10),Formatting!B$1,"};")</f>
        <v xml:space="preserve">    @Override
    @InternalData (internalID=1147,commandIDs={"0x31","0x83"},argNames={""})
    public byte[] bdotGetParameter() {
        ArrayList&lt;Object&gt; argObject=null;
        return (byte[]) super.getSimulatorNode().runGenericMethod(1147,argObject);
    };</v>
      </c>
      <c r="AA153" s="7" t="str">
        <f>CONCATENATE(Formatting!B$1,"case ",Q153,": {//Origin [",A153,"] Method [",TRIM(Y153),"]",CHAR(10),IF(F153="","",IF(F153=1,CONCATENATE(Formatting!B$1,Formatting!B$1,G153," ",H153,"=(",R153,") argObject.get(0);",CHAR(10)),IF(F153=2,CONCATENATE(Formatting!B$1,Formatting!B$1,G153," ",H153,"=(",R153,") argObject.get(0);",CHAR(10),Formatting!B$1,Formatting!B$1,I153," ",J153,"=(",S153,") argObject.get(1);",CHAR(10)),CONCATENATE(Formatting!B$1,Formatting!B$1,G153," ",H153,"=(",R153,") argObject.get(0);",CHAR(10),Formatting!B$1,Formatting!B$1,I153," ",J153,"=(",S153,") argObject.get(1);",CHAR(10),Formatting!B$1,Formatting!B$1,K153," ",L153,"=(",T153,") argObject.get(2);",CHAR(10))))),IF(C153="void",CONCATENATE(Formatting!B$1,Formatting!B$1,"break; }"),CONCATENATE(Formatting!B$1,Formatting!B$1,C153," result=",IF(C153="void","null",IF(OR(C153="byte",C153="int",C153="long"),"0",IF(C153="String",CONCATENATE(CHAR(34),"Placeholder",CHAR(34)),IF(C153="byte[]",CONCATENATE("new byte[",D153,"]"),IF(C153="float","0",IF(C153="double","0","ERROR")))))),";",CHAR(10),Formatting!B$1,Formatting!B$1,"globalResult=result;",CHAR(10),Formatting!B$1,Formatting!B$1,"break;}")))</f>
        <v xml:space="preserve">    case 1147: {//Origin [IFineADCS] Method [byte[] bdotGetParameter();//1147//High level command to interact with FineADCS]
        byte[] result=new byte[4];
        globalResult=result;
        break;}</v>
      </c>
      <c r="AB153" s="7" t="str">
        <f t="shared" si="13"/>
        <v>/**
&lt;pre&gt;
High level command to interact with FineADCS
Input parameters:
Return parameters:byte[]
Size of returned parameters: 4
Get controller gain of Bdot
Controller 1
F32: Controller gain
&lt;/pre&gt;
*/
byte[] bdotGetParameter();//1147</v>
      </c>
    </row>
    <row r="154" spans="1:28" ht="150" x14ac:dyDescent="0.25">
      <c r="A154" s="2" t="s">
        <v>5</v>
      </c>
      <c r="B154" s="2" t="s">
        <v>6</v>
      </c>
      <c r="C154" s="2" t="str">
        <f>'Data types'!A$1</f>
        <v>void</v>
      </c>
      <c r="D154" s="2">
        <v>0</v>
      </c>
      <c r="E154" s="2" t="s">
        <v>446</v>
      </c>
      <c r="J154" s="10"/>
      <c r="L154" s="10"/>
      <c r="M154" s="10" t="s">
        <v>76</v>
      </c>
      <c r="N154" s="16" t="s">
        <v>435</v>
      </c>
      <c r="O154" s="10" t="s">
        <v>57</v>
      </c>
      <c r="P154" s="12" t="s">
        <v>196</v>
      </c>
      <c r="Q154" s="3">
        <f t="shared" si="14"/>
        <v>1148</v>
      </c>
      <c r="R154" s="3" t="str">
        <f>IF(G154="","",VLOOKUP(G154,'Data types'!A$1:B$20,2,FALSE))</f>
        <v/>
      </c>
      <c r="S154" s="3" t="str">
        <f>IF(I154="","",VLOOKUP(I154,'Data types'!A$1:B$20,2,FALSE))</f>
        <v/>
      </c>
      <c r="T154" s="3" t="str">
        <f>IF(K154="","",VLOOKUP(K154,'Data types'!A$1:B$20,2,FALSE))</f>
        <v/>
      </c>
      <c r="U154" s="3" t="str">
        <f t="shared" si="10"/>
        <v/>
      </c>
      <c r="V154" s="3" t="str">
        <f t="shared" si="11"/>
        <v/>
      </c>
      <c r="W154" s="3">
        <f>IF(C154="","",VLOOKUP(C154,'Data types'!$A$1:$B$20,2,FALSE))</f>
        <v>0</v>
      </c>
      <c r="X154" s="24" t="str">
        <f t="shared" si="12"/>
        <v>/**
&lt;pre&gt;
High level command to interact with FineADCS
Input parameters:
Return parameters:void
Size of returned parameters: 0
Reset control parameters to default
&lt;/pre&gt;
*/</v>
      </c>
      <c r="Y154" s="6" t="str">
        <f>CONCATENATE(Formatting!B$1,C154," ",E154,"(",V154,");//",Q154,"//",M154)</f>
        <v xml:space="preserve">    void bdotResetParameter();//1148//High level command to interact with FineADCS</v>
      </c>
      <c r="Z154" s="7" t="str">
        <f>CONCATENATE(Formatting!B$1,"@Override",CHAR(10),Formatting!B$1,"@InternalData (internalID=",Q154,",commandIDs={",CHAR(34),O154,CHAR(34),",",CHAR(34),P154,CHAR(34),"},argNames={",IF(F154="",CONCATENATE(CHAR(34),CHAR(34)),IF(F154=1,CONCATENATE(CHAR(34),H154,CHAR(34)),IF(F154=2,CONCATENATE(CHAR(34),H154,CHAR(34),",",CHAR(34),J154,CHAR(34)),IF(F154=3,CONCATENATE(CHAR(34),H154,CHAR(34),",",CHAR(34),J154,CHAR(34),",",CHAR(34),L154,CHAR(34)),"other")))),"})",CHAR(10),Formatting!B$1,"public ",C154," ",E154,"(",V154,") {",CHAR(10),IF(F154="",CONCATENATE(Formatting!B$1,Formatting!B$1,"ArrayList&lt;Object&gt; argObject=null;",CHAR(10)),IF(F154=1,CONCATENATE(Formatting!B$1,Formatting!B$1,"ArrayList&lt;Object&gt; argObject = new ArrayList&lt;Object&gt;();",CHAR(10),Formatting!B$1,Formatting!B$1,"argObject.add(",H154,");",CHAR(10)),IF(F154=2,CONCATENATE(Formatting!B$1,Formatting!B$1,"ArrayList&lt;Object&gt; argObject = new ArrayList&lt;Object&gt;();",CHAR(10),Formatting!B$1,Formatting!B$1,"argObject.add(",H154,");",CHAR(10),Formatting!B$1,Formatting!B$1,"argObject.add(",J154,");",CHAR(10)),CONCATENATE(Formatting!B$1,Formatting!B$1,"ArrayList&lt;Object&gt; argObject = new ArrayList&lt;Object&gt;();",CHAR(10),Formatting!B$1,Formatting!B$1,"argObject.add(",H154,");",CHAR(10),Formatting!B$1,Formatting!B$1,"argObject.add(",J154,");",CHAR(10),Formatting!B$1,Formatting!B$1,"argObject.add(",L154,");",CHAR(10))))),IF(C154="void",CONCATENATE(Formatting!B$1,Formatting!B$1),CONCATENATE(Formatting!B$1,Formatting!B$1,"return (",W154,") ")),"super.getSimulatorNode().runGenericMethod(",Q154,",argObject);",CHAR(10),Formatting!B$1,"};")</f>
        <v xml:space="preserve">    @Override
    @InternalData (internalID=1148,commandIDs={"0x31","0x84"},argNames={""})
    public void bdotResetParameter() {
        ArrayList&lt;Object&gt; argObject=null;
        super.getSimulatorNode().runGenericMethod(1148,argObject);
    };</v>
      </c>
      <c r="AA154" s="7" t="str">
        <f>CONCATENATE(Formatting!B$1,"case ",Q154,": {//Origin [",A154,"] Method [",TRIM(Y154),"]",CHAR(10),IF(F154="","",IF(F154=1,CONCATENATE(Formatting!B$1,Formatting!B$1,G154," ",H154,"=(",R154,") argObject.get(0);",CHAR(10)),IF(F154=2,CONCATENATE(Formatting!B$1,Formatting!B$1,G154," ",H154,"=(",R154,") argObject.get(0);",CHAR(10),Formatting!B$1,Formatting!B$1,I154," ",J154,"=(",S154,") argObject.get(1);",CHAR(10)),CONCATENATE(Formatting!B$1,Formatting!B$1,G154," ",H154,"=(",R154,") argObject.get(0);",CHAR(10),Formatting!B$1,Formatting!B$1,I154," ",J154,"=(",S154,") argObject.get(1);",CHAR(10),Formatting!B$1,Formatting!B$1,K154," ",L154,"=(",T154,") argObject.get(2);",CHAR(10))))),IF(C154="void",CONCATENATE(Formatting!B$1,Formatting!B$1,"break; }"),CONCATENATE(Formatting!B$1,Formatting!B$1,C154," result=",IF(C154="void","null",IF(OR(C154="byte",C154="int",C154="long"),"0",IF(C154="String",CONCATENATE(CHAR(34),"Placeholder",CHAR(34)),IF(C154="byte[]",CONCATENATE("new byte[",D154,"]"),IF(C154="float","0",IF(C154="double","0","ERROR")))))),";",CHAR(10),Formatting!B$1,Formatting!B$1,"globalResult=result;",CHAR(10),Formatting!B$1,Formatting!B$1,"break;}")))</f>
        <v xml:space="preserve">    case 1148: {//Origin [IFineADCS] Method [void bdotResetParameter();//1148//High level command to interact with FineADCS]
        break; }</v>
      </c>
      <c r="AB154" s="7" t="str">
        <f t="shared" si="13"/>
        <v>/**
&lt;pre&gt;
High level command to interact with FineADCS
Input parameters:
Return parameters:void
Size of returned parameters: 0
Reset control parameters to default
&lt;/pre&gt;
*/
void bdotResetParameter();//1148</v>
      </c>
    </row>
    <row r="155" spans="1:28" ht="315" x14ac:dyDescent="0.25">
      <c r="A155" s="2" t="s">
        <v>5</v>
      </c>
      <c r="B155" s="2" t="s">
        <v>6</v>
      </c>
      <c r="C155" s="2" t="str">
        <f>'Data types'!A$1</f>
        <v>void</v>
      </c>
      <c r="D155" s="2">
        <v>0</v>
      </c>
      <c r="E155" s="2" t="s">
        <v>447</v>
      </c>
      <c r="F155" s="2">
        <v>3</v>
      </c>
      <c r="G155" s="2" t="str">
        <f>'Data types'!A$9</f>
        <v>float[]</v>
      </c>
      <c r="H155" s="2" t="s">
        <v>448</v>
      </c>
      <c r="I155" s="2" t="str">
        <f>'Data types'!$A$8</f>
        <v>float</v>
      </c>
      <c r="J155" s="10" t="s">
        <v>449</v>
      </c>
      <c r="K155" s="2" t="str">
        <f>'Data types'!$A$9</f>
        <v>float[]</v>
      </c>
      <c r="L155" s="10" t="s">
        <v>450</v>
      </c>
      <c r="M155" s="10" t="s">
        <v>76</v>
      </c>
      <c r="N155" s="16" t="s">
        <v>451</v>
      </c>
      <c r="O155" s="10" t="s">
        <v>57</v>
      </c>
      <c r="P155" s="12" t="s">
        <v>220</v>
      </c>
      <c r="Q155" s="3">
        <f t="shared" si="14"/>
        <v>1149</v>
      </c>
      <c r="R155" s="3" t="str">
        <f>IF(G155="","",VLOOKUP(G155,'Data types'!A$1:B$20,2,FALSE))</f>
        <v>float[]</v>
      </c>
      <c r="S155" s="3" t="str">
        <f>IF(I155="","",VLOOKUP(I155,'Data types'!A$1:B$20,2,FALSE))</f>
        <v>Float</v>
      </c>
      <c r="T155" s="3" t="str">
        <f>IF(K155="","",VLOOKUP(K155,'Data types'!A$1:B$20,2,FALSE))</f>
        <v>float[]</v>
      </c>
      <c r="U155" s="3" t="str">
        <f t="shared" si="10"/>
        <v>targetBodyAxis,targetAngularVelocityMagnitude</v>
      </c>
      <c r="V155" s="3" t="str">
        <f t="shared" si="11"/>
        <v>float[] targetBodyAxis,float targetAngularVelocityMagnitude,float[] inertialTargetVector</v>
      </c>
      <c r="W155" s="3">
        <f>IF(C155="","",VLOOKUP(C155,'Data types'!$A$1:$B$20,2,FALSE))</f>
        <v>0</v>
      </c>
      <c r="X155" s="24" t="str">
        <f t="shared" si="12"/>
        <v>/**
&lt;pre&gt;
High level command to interact with FineADCS
Input parameters:float[] targetBodyAxis,float targetAngularVelocityMagnitude,float[] inertialTargetVector
Return parameters:void
Size of returned parameters: 0
Start single spinning mode with given targets
- Target body axis
F32: X - value;
F32: Y - value;
F32: Z - value;
- Target angular velocity magnitude;
F32: Target a. velocity magnitude;
- Inertial target vector
F32: X - value;
F32: Y - value;
&lt;/pre&gt;
*/</v>
      </c>
      <c r="Y155" s="6" t="str">
        <f>CONCATENATE(Formatting!B$1,C155," ",E155,"(",V155,");//",Q155,"//",M155)</f>
        <v xml:space="preserve">    void singleSpinningStartControlLoop(float[] targetBodyAxis,float targetAngularVelocityMagnitude,float[] inertialTargetVector);//1149//High level command to interact with FineADCS</v>
      </c>
      <c r="Z155" s="7" t="str">
        <f>CONCATENATE(Formatting!B$1,"@Override",CHAR(10),Formatting!B$1,"@InternalData (internalID=",Q155,",commandIDs={",CHAR(34),O155,CHAR(34),",",CHAR(34),P155,CHAR(34),"},argNames={",IF(F155="",CONCATENATE(CHAR(34),CHAR(34)),IF(F155=1,CONCATENATE(CHAR(34),H155,CHAR(34)),IF(F155=2,CONCATENATE(CHAR(34),H155,CHAR(34),",",CHAR(34),J155,CHAR(34)),IF(F155=3,CONCATENATE(CHAR(34),H155,CHAR(34),",",CHAR(34),J155,CHAR(34),",",CHAR(34),L155,CHAR(34)),"other")))),"})",CHAR(10),Formatting!B$1,"public ",C155," ",E155,"(",V155,") {",CHAR(10),IF(F155="",CONCATENATE(Formatting!B$1,Formatting!B$1,"ArrayList&lt;Object&gt; argObject=null;",CHAR(10)),IF(F155=1,CONCATENATE(Formatting!B$1,Formatting!B$1,"ArrayList&lt;Object&gt; argObject = new ArrayList&lt;Object&gt;();",CHAR(10),Formatting!B$1,Formatting!B$1,"argObject.add(",H155,");",CHAR(10)),IF(F155=2,CONCATENATE(Formatting!B$1,Formatting!B$1,"ArrayList&lt;Object&gt; argObject = new ArrayList&lt;Object&gt;();",CHAR(10),Formatting!B$1,Formatting!B$1,"argObject.add(",H155,");",CHAR(10),Formatting!B$1,Formatting!B$1,"argObject.add(",J155,");",CHAR(10)),CONCATENATE(Formatting!B$1,Formatting!B$1,"ArrayList&lt;Object&gt; argObject = new ArrayList&lt;Object&gt;();",CHAR(10),Formatting!B$1,Formatting!B$1,"argObject.add(",H155,");",CHAR(10),Formatting!B$1,Formatting!B$1,"argObject.add(",J155,");",CHAR(10),Formatting!B$1,Formatting!B$1,"argObject.add(",L155,");",CHAR(10))))),IF(C155="void",CONCATENATE(Formatting!B$1,Formatting!B$1),CONCATENATE(Formatting!B$1,Formatting!B$1,"return (",W155,") ")),"super.getSimulatorNode().runGenericMethod(",Q155,",argObject);",CHAR(10),Formatting!B$1,"};")</f>
        <v xml:space="preserve">    @Override
    @InternalData (internalID=1149,commandIDs={"0x31","0x90"},argNames={"targetBodyAxis","targetAngularVelocityMagnitude","inertialTargetVector"})
    public void singleSpinningStartControlLoop(float[] targetBodyAxis,float targetAngularVelocityMagnitude,float[] inertialTargetVector) {
        ArrayList&lt;Object&gt; argObject = new ArrayList&lt;Object&gt;();
        argObject.add(targetBodyAxis);
        argObject.add(targetAngularVelocityMagnitude);
        argObject.add(inertialTargetVector);
        super.getSimulatorNode().runGenericMethod(1149,argObject);
    };</v>
      </c>
      <c r="AA155" s="7" t="str">
        <f>CONCATENATE(Formatting!B$1,"case ",Q155,": {//Origin [",A155,"] Method [",TRIM(Y155),"]",CHAR(10),IF(F155="","",IF(F155=1,CONCATENATE(Formatting!B$1,Formatting!B$1,G155," ",H155,"=(",R155,") argObject.get(0);",CHAR(10)),IF(F155=2,CONCATENATE(Formatting!B$1,Formatting!B$1,G155," ",H155,"=(",R155,") argObject.get(0);",CHAR(10),Formatting!B$1,Formatting!B$1,I155," ",J155,"=(",S155,") argObject.get(1);",CHAR(10)),CONCATENATE(Formatting!B$1,Formatting!B$1,G155," ",H155,"=(",R155,") argObject.get(0);",CHAR(10),Formatting!B$1,Formatting!B$1,I155," ",J155,"=(",S155,") argObject.get(1);",CHAR(10),Formatting!B$1,Formatting!B$1,K155," ",L155,"=(",T155,") argObject.get(2);",CHAR(10))))),IF(C155="void",CONCATENATE(Formatting!B$1,Formatting!B$1,"break; }"),CONCATENATE(Formatting!B$1,Formatting!B$1,C155," result=",IF(C155="void","null",IF(OR(C155="byte",C155="int",C155="long"),"0",IF(C155="String",CONCATENATE(CHAR(34),"Placeholder",CHAR(34)),IF(C155="byte[]",CONCATENATE("new byte[",D155,"]"),IF(C155="float","0",IF(C155="double","0","ERROR")))))),";",CHAR(10),Formatting!B$1,Formatting!B$1,"globalResult=result;",CHAR(10),Formatting!B$1,Formatting!B$1,"break;}")))</f>
        <v xml:space="preserve">    case 1149: {//Origin [IFineADCS] Method [void singleSpinningStartControlLoop(float[] targetBodyAxis,float targetAngularVelocityMagnitude,float[] inertialTargetVector);//1149//High level command to interact with FineADCS]
        float[] targetBodyAxis=(float[]) argObject.get(0);
        float targetAngularVelocityMagnitude=(Float) argObject.get(1);
        float[] inertialTargetVector=(float[]) argObject.get(2);
        break; }</v>
      </c>
      <c r="AB155" s="7" t="str">
        <f t="shared" si="13"/>
        <v>/**
&lt;pre&gt;
High level command to interact with FineADCS
Input parameters:float[] targetBodyAxis,float targetAngularVelocityMagnitude,float[] inertialTargetVector
Return parameters:void
Size of returned parameters: 0
Start single spinning mode with given targets
- Target body axis
F32: X - value;
F32: Y - value;
F32: Z - value;
- Target angular velocity magnitude;
F32: Target a. velocity magnitude;
- Inertial target vector
F32: X - value;
F32: Y - value;
&lt;/pre&gt;
*/
void singleSpinningStartControlLoop(float[] targetBodyAxis,float targetAngularVelocityMagnitude,float[] inertialTargetVector);//1149</v>
      </c>
    </row>
    <row r="156" spans="1:28" ht="150" x14ac:dyDescent="0.25">
      <c r="A156" s="2" t="s">
        <v>5</v>
      </c>
      <c r="B156" s="2" t="s">
        <v>6</v>
      </c>
      <c r="C156" s="2" t="str">
        <f>'Data types'!A$1</f>
        <v>void</v>
      </c>
      <c r="D156" s="2">
        <v>0</v>
      </c>
      <c r="E156" s="2" t="s">
        <v>452</v>
      </c>
      <c r="J156" s="10"/>
      <c r="L156" s="10"/>
      <c r="M156" s="10" t="s">
        <v>76</v>
      </c>
      <c r="N156" s="16" t="s">
        <v>425</v>
      </c>
      <c r="O156" s="10" t="s">
        <v>57</v>
      </c>
      <c r="P156" s="12" t="s">
        <v>222</v>
      </c>
      <c r="Q156" s="3">
        <f t="shared" si="14"/>
        <v>1150</v>
      </c>
      <c r="R156" s="3" t="str">
        <f>IF(G156="","",VLOOKUP(G156,'Data types'!A$1:B$20,2,FALSE))</f>
        <v/>
      </c>
      <c r="S156" s="3" t="str">
        <f>IF(I156="","",VLOOKUP(I156,'Data types'!A$1:B$20,2,FALSE))</f>
        <v/>
      </c>
      <c r="T156" s="3" t="str">
        <f>IF(K156="","",VLOOKUP(K156,'Data types'!A$1:B$20,2,FALSE))</f>
        <v/>
      </c>
      <c r="U156" s="3" t="str">
        <f t="shared" si="10"/>
        <v/>
      </c>
      <c r="V156" s="3" t="str">
        <f t="shared" si="11"/>
        <v/>
      </c>
      <c r="W156" s="3">
        <f>IF(C156="","",VLOOKUP(C156,'Data types'!$A$1:$B$20,2,FALSE))</f>
        <v>0</v>
      </c>
      <c r="X156" s="24" t="str">
        <f t="shared" si="12"/>
        <v>/**
&lt;pre&gt;
High level command to interact with FineADCS
Input parameters:
Return parameters:void
Size of returned parameters: 0
Stop Control Loop
&lt;/pre&gt;
*/</v>
      </c>
      <c r="Y156" s="6" t="str">
        <f>CONCATENATE(Formatting!B$1,C156," ",E156,"(",V156,");//",Q156,"//",M156)</f>
        <v xml:space="preserve">    void singleSpinningStopControlLoop();//1150//High level command to interact with FineADCS</v>
      </c>
      <c r="Z156" s="7" t="str">
        <f>CONCATENATE(Formatting!B$1,"@Override",CHAR(10),Formatting!B$1,"@InternalData (internalID=",Q156,",commandIDs={",CHAR(34),O156,CHAR(34),",",CHAR(34),P156,CHAR(34),"},argNames={",IF(F156="",CONCATENATE(CHAR(34),CHAR(34)),IF(F156=1,CONCATENATE(CHAR(34),H156,CHAR(34)),IF(F156=2,CONCATENATE(CHAR(34),H156,CHAR(34),",",CHAR(34),J156,CHAR(34)),IF(F156=3,CONCATENATE(CHAR(34),H156,CHAR(34),",",CHAR(34),J156,CHAR(34),",",CHAR(34),L156,CHAR(34)),"other")))),"})",CHAR(10),Formatting!B$1,"public ",C156," ",E156,"(",V156,") {",CHAR(10),IF(F156="",CONCATENATE(Formatting!B$1,Formatting!B$1,"ArrayList&lt;Object&gt; argObject=null;",CHAR(10)),IF(F156=1,CONCATENATE(Formatting!B$1,Formatting!B$1,"ArrayList&lt;Object&gt; argObject = new ArrayList&lt;Object&gt;();",CHAR(10),Formatting!B$1,Formatting!B$1,"argObject.add(",H156,");",CHAR(10)),IF(F156=2,CONCATENATE(Formatting!B$1,Formatting!B$1,"ArrayList&lt;Object&gt; argObject = new ArrayList&lt;Object&gt;();",CHAR(10),Formatting!B$1,Formatting!B$1,"argObject.add(",H156,");",CHAR(10),Formatting!B$1,Formatting!B$1,"argObject.add(",J156,");",CHAR(10)),CONCATENATE(Formatting!B$1,Formatting!B$1,"ArrayList&lt;Object&gt; argObject = new ArrayList&lt;Object&gt;();",CHAR(10),Formatting!B$1,Formatting!B$1,"argObject.add(",H156,");",CHAR(10),Formatting!B$1,Formatting!B$1,"argObject.add(",J156,");",CHAR(10),Formatting!B$1,Formatting!B$1,"argObject.add(",L156,");",CHAR(10))))),IF(C156="void",CONCATENATE(Formatting!B$1,Formatting!B$1),CONCATENATE(Formatting!B$1,Formatting!B$1,"return (",W156,") ")),"super.getSimulatorNode().runGenericMethod(",Q156,",argObject);",CHAR(10),Formatting!B$1,"};")</f>
        <v xml:space="preserve">    @Override
    @InternalData (internalID=1150,commandIDs={"0x31","0x91"},argNames={""})
    public void singleSpinningStopControlLoop() {
        ArrayList&lt;Object&gt; argObject=null;
        super.getSimulatorNode().runGenericMethod(1150,argObject);
    };</v>
      </c>
      <c r="AA156" s="7" t="str">
        <f>CONCATENATE(Formatting!B$1,"case ",Q156,": {//Origin [",A156,"] Method [",TRIM(Y156),"]",CHAR(10),IF(F156="","",IF(F156=1,CONCATENATE(Formatting!B$1,Formatting!B$1,G156," ",H156,"=(",R156,") argObject.get(0);",CHAR(10)),IF(F156=2,CONCATENATE(Formatting!B$1,Formatting!B$1,G156," ",H156,"=(",R156,") argObject.get(0);",CHAR(10),Formatting!B$1,Formatting!B$1,I156," ",J156,"=(",S156,") argObject.get(1);",CHAR(10)),CONCATENATE(Formatting!B$1,Formatting!B$1,G156," ",H156,"=(",R156,") argObject.get(0);",CHAR(10),Formatting!B$1,Formatting!B$1,I156," ",J156,"=(",S156,") argObject.get(1);",CHAR(10),Formatting!B$1,Formatting!B$1,K156," ",L156,"=(",T156,") argObject.get(2);",CHAR(10))))),IF(C156="void",CONCATENATE(Formatting!B$1,Formatting!B$1,"break; }"),CONCATENATE(Formatting!B$1,Formatting!B$1,C156," result=",IF(C156="void","null",IF(OR(C156="byte",C156="int",C156="long"),"0",IF(C156="String",CONCATENATE(CHAR(34),"Placeholder",CHAR(34)),IF(C156="byte[]",CONCATENATE("new byte[",D156,"]"),IF(C156="float","0",IF(C156="double","0","ERROR")))))),";",CHAR(10),Formatting!B$1,Formatting!B$1,"globalResult=result;",CHAR(10),Formatting!B$1,Formatting!B$1,"break;}")))</f>
        <v xml:space="preserve">    case 1150: {//Origin [IFineADCS] Method [void singleSpinningStopControlLoop();//1150//High level command to interact with FineADCS]
        break; }</v>
      </c>
      <c r="AB156" s="7" t="str">
        <f t="shared" si="13"/>
        <v>/**
&lt;pre&gt;
High level command to interact with FineADCS
Input parameters:
Return parameters:void
Size of returned parameters: 0
Stop Control Loop
&lt;/pre&gt;
*/
void singleSpinningStopControlLoop();//1150</v>
      </c>
    </row>
    <row r="157" spans="1:28" ht="255" x14ac:dyDescent="0.25">
      <c r="A157" s="2" t="s">
        <v>5</v>
      </c>
      <c r="B157" s="2" t="s">
        <v>6</v>
      </c>
      <c r="C157" s="2" t="str">
        <f>'Data types'!A$1</f>
        <v>void</v>
      </c>
      <c r="D157" s="2">
        <v>0</v>
      </c>
      <c r="E157" s="2" t="s">
        <v>453</v>
      </c>
      <c r="F157" s="2">
        <v>1</v>
      </c>
      <c r="G157" s="2" t="str">
        <f>'Data types'!A$9</f>
        <v>float[]</v>
      </c>
      <c r="H157" s="2" t="s">
        <v>185</v>
      </c>
      <c r="J157" s="10"/>
      <c r="L157" s="10"/>
      <c r="M157" s="10" t="s">
        <v>76</v>
      </c>
      <c r="N157" s="16" t="s">
        <v>454</v>
      </c>
      <c r="O157" s="10" t="s">
        <v>57</v>
      </c>
      <c r="P157" s="12" t="s">
        <v>225</v>
      </c>
      <c r="Q157" s="3">
        <f t="shared" si="14"/>
        <v>1151</v>
      </c>
      <c r="R157" s="3" t="str">
        <f>IF(G157="","",VLOOKUP(G157,'Data types'!A$1:B$20,2,FALSE))</f>
        <v>float[]</v>
      </c>
      <c r="S157" s="3" t="str">
        <f>IF(I157="","",VLOOKUP(I157,'Data types'!A$1:B$20,2,FALSE))</f>
        <v/>
      </c>
      <c r="T157" s="3" t="str">
        <f>IF(K157="","",VLOOKUP(K157,'Data types'!A$1:B$20,2,FALSE))</f>
        <v/>
      </c>
      <c r="U157" s="3" t="str">
        <f t="shared" si="10"/>
        <v>values</v>
      </c>
      <c r="V157" s="3" t="str">
        <f t="shared" si="11"/>
        <v>float[] values</v>
      </c>
      <c r="W157" s="3">
        <f>IF(C157="","",VLOOKUP(C157,'Data types'!$A$1:$B$20,2,FALSE))</f>
        <v>0</v>
      </c>
      <c r="X157" s="24" t="str">
        <f t="shared" si="12"/>
        <v>/**
&lt;pre&gt;
High level command to interact with FineADCS
Input parameters:float[] values
Return parameters:void
Size of returned parameters: 0
Set Control Parameters
F32: Gain K;
F32: Gain K1;
F32: Gain K2;
F32: Gain K3;
F32: Angle Velocity Margin;
F32: Angle b Target - Margin;
F32: Angle i Target - Margin
&lt;/pre&gt;
*/</v>
      </c>
      <c r="Y157" s="6" t="str">
        <f>CONCATENATE(Formatting!B$1,C157," ",E157,"(",V157,");//",Q157,"//",M157)</f>
        <v xml:space="preserve">    void singleSpinningSetParameter(float[] values);//1151//High level command to interact with FineADCS</v>
      </c>
      <c r="Z157" s="7" t="str">
        <f>CONCATENATE(Formatting!B$1,"@Override",CHAR(10),Formatting!B$1,"@InternalData (internalID=",Q157,",commandIDs={",CHAR(34),O157,CHAR(34),",",CHAR(34),P157,CHAR(34),"},argNames={",IF(F157="",CONCATENATE(CHAR(34),CHAR(34)),IF(F157=1,CONCATENATE(CHAR(34),H157,CHAR(34)),IF(F157=2,CONCATENATE(CHAR(34),H157,CHAR(34),",",CHAR(34),J157,CHAR(34)),IF(F157=3,CONCATENATE(CHAR(34),H157,CHAR(34),",",CHAR(34),J157,CHAR(34),",",CHAR(34),L157,CHAR(34)),"other")))),"})",CHAR(10),Formatting!B$1,"public ",C157," ",E157,"(",V157,") {",CHAR(10),IF(F157="",CONCATENATE(Formatting!B$1,Formatting!B$1,"ArrayList&lt;Object&gt; argObject=null;",CHAR(10)),IF(F157=1,CONCATENATE(Formatting!B$1,Formatting!B$1,"ArrayList&lt;Object&gt; argObject = new ArrayList&lt;Object&gt;();",CHAR(10),Formatting!B$1,Formatting!B$1,"argObject.add(",H157,");",CHAR(10)),IF(F157=2,CONCATENATE(Formatting!B$1,Formatting!B$1,"ArrayList&lt;Object&gt; argObject = new ArrayList&lt;Object&gt;();",CHAR(10),Formatting!B$1,Formatting!B$1,"argObject.add(",H157,");",CHAR(10),Formatting!B$1,Formatting!B$1,"argObject.add(",J157,");",CHAR(10)),CONCATENATE(Formatting!B$1,Formatting!B$1,"ArrayList&lt;Object&gt; argObject = new ArrayList&lt;Object&gt;();",CHAR(10),Formatting!B$1,Formatting!B$1,"argObject.add(",H157,");",CHAR(10),Formatting!B$1,Formatting!B$1,"argObject.add(",J157,");",CHAR(10),Formatting!B$1,Formatting!B$1,"argObject.add(",L157,");",CHAR(10))))),IF(C157="void",CONCATENATE(Formatting!B$1,Formatting!B$1),CONCATENATE(Formatting!B$1,Formatting!B$1,"return (",W157,") ")),"super.getSimulatorNode().runGenericMethod(",Q157,",argObject);",CHAR(10),Formatting!B$1,"};")</f>
        <v xml:space="preserve">    @Override
    @InternalData (internalID=1151,commandIDs={"0x31","0x92"},argNames={"values"})
    public void singleSpinningSetParameter(float[] values) {
        ArrayList&lt;Object&gt; argObject = new ArrayList&lt;Object&gt;();
        argObject.add(values);
        super.getSimulatorNode().runGenericMethod(1151,argObject);
    };</v>
      </c>
      <c r="AA157" s="7" t="str">
        <f>CONCATENATE(Formatting!B$1,"case ",Q157,": {//Origin [",A157,"] Method [",TRIM(Y157),"]",CHAR(10),IF(F157="","",IF(F157=1,CONCATENATE(Formatting!B$1,Formatting!B$1,G157," ",H157,"=(",R157,") argObject.get(0);",CHAR(10)),IF(F157=2,CONCATENATE(Formatting!B$1,Formatting!B$1,G157," ",H157,"=(",R157,") argObject.get(0);",CHAR(10),Formatting!B$1,Formatting!B$1,I157," ",J157,"=(",S157,") argObject.get(1);",CHAR(10)),CONCATENATE(Formatting!B$1,Formatting!B$1,G157," ",H157,"=(",R157,") argObject.get(0);",CHAR(10),Formatting!B$1,Formatting!B$1,I157," ",J157,"=(",S157,") argObject.get(1);",CHAR(10),Formatting!B$1,Formatting!B$1,K157," ",L157,"=(",T157,") argObject.get(2);",CHAR(10))))),IF(C157="void",CONCATENATE(Formatting!B$1,Formatting!B$1,"break; }"),CONCATENATE(Formatting!B$1,Formatting!B$1,C157," result=",IF(C157="void","null",IF(OR(C157="byte",C157="int",C157="long"),"0",IF(C157="String",CONCATENATE(CHAR(34),"Placeholder",CHAR(34)),IF(C157="byte[]",CONCATENATE("new byte[",D157,"]"),IF(C157="float","0",IF(C157="double","0","ERROR")))))),";",CHAR(10),Formatting!B$1,Formatting!B$1,"globalResult=result;",CHAR(10),Formatting!B$1,Formatting!B$1,"break;}")))</f>
        <v xml:space="preserve">    case 1151: {//Origin [IFineADCS] Method [void singleSpinningSetParameter(float[] values);//1151//High level command to interact with FineADCS]
        float[] values=(float[]) argObject.get(0);
        break; }</v>
      </c>
      <c r="AB157" s="7" t="str">
        <f t="shared" si="13"/>
        <v>/**
&lt;pre&gt;
High level command to interact with FineADCS
Input parameters:float[] values
Return parameters:void
Size of returned parameters: 0
Set Control Parameters
F32: Gain K;
F32: Gain K1;
F32: Gain K2;
F32: Gain K3;
F32: Angle Velocity Margin;
F32: Angle b Target - Margin;
F32: Angle i Target - Margin
&lt;/pre&gt;
*/
void singleSpinningSetParameter(float[] values);//1151</v>
      </c>
    </row>
    <row r="158" spans="1:28" ht="225" x14ac:dyDescent="0.25">
      <c r="A158" s="2" t="s">
        <v>5</v>
      </c>
      <c r="B158" s="2" t="s">
        <v>6</v>
      </c>
      <c r="C158" s="2" t="str">
        <f>'Data types'!A$5</f>
        <v>byte[]</v>
      </c>
      <c r="D158" s="2">
        <v>52</v>
      </c>
      <c r="E158" s="2" t="s">
        <v>455</v>
      </c>
      <c r="M158" s="10" t="s">
        <v>76</v>
      </c>
      <c r="N158" s="16" t="s">
        <v>456</v>
      </c>
      <c r="O158" s="10" t="s">
        <v>57</v>
      </c>
      <c r="P158" s="12" t="s">
        <v>228</v>
      </c>
      <c r="Q158" s="3">
        <f t="shared" si="14"/>
        <v>1152</v>
      </c>
      <c r="R158" s="3" t="str">
        <f>IF(G158="","",VLOOKUP(G158,'Data types'!A$1:B$20,2,FALSE))</f>
        <v/>
      </c>
      <c r="S158" s="3" t="str">
        <f>IF(I158="","",VLOOKUP(I158,'Data types'!A$1:B$20,2,FALSE))</f>
        <v/>
      </c>
      <c r="T158" s="3" t="str">
        <f>IF(K158="","",VLOOKUP(K158,'Data types'!A$1:B$20,2,FALSE))</f>
        <v/>
      </c>
      <c r="U158" s="3" t="str">
        <f t="shared" si="10"/>
        <v/>
      </c>
      <c r="V158" s="3" t="str">
        <f t="shared" si="11"/>
        <v/>
      </c>
      <c r="W158" s="3" t="str">
        <f>IF(C158="","",VLOOKUP(C158,'Data types'!$A$1:$B$20,2,FALSE))</f>
        <v>byte[]</v>
      </c>
      <c r="X158" s="24" t="str">
        <f t="shared" si="12"/>
        <v>/**
&lt;pre&gt;
High level command to interact with FineADCS
Input parameters:
Return parameters:byte[]
Size of returned parameters: 52
Get controller parameters
3x F32: Target body axis;
1x F32: Target angular velocity magnitude;
3x F32: Inertial Target Axis;
3x F32: Controller gains;
3x F32: Controller Margins
&lt;/pre&gt;
*/</v>
      </c>
      <c r="Y158" s="6" t="str">
        <f>CONCATENATE(Formatting!B$1,C158," ",E158,"(",V158,");//",Q158,"//",M158)</f>
        <v xml:space="preserve">    byte[] singleSpinningGetParameter();//1152//High level command to interact with FineADCS</v>
      </c>
      <c r="Z158" s="7" t="str">
        <f>CONCATENATE(Formatting!B$1,"@Override",CHAR(10),Formatting!B$1,"@InternalData (internalID=",Q158,",commandIDs={",CHAR(34),O158,CHAR(34),",",CHAR(34),P158,CHAR(34),"},argNames={",IF(F158="",CONCATENATE(CHAR(34),CHAR(34)),IF(F158=1,CONCATENATE(CHAR(34),H158,CHAR(34)),IF(F158=2,CONCATENATE(CHAR(34),H158,CHAR(34),",",CHAR(34),J158,CHAR(34)),IF(F158=3,CONCATENATE(CHAR(34),H158,CHAR(34),",",CHAR(34),J158,CHAR(34),",",CHAR(34),L158,CHAR(34)),"other")))),"})",CHAR(10),Formatting!B$1,"public ",C158," ",E158,"(",V158,") {",CHAR(10),IF(F158="",CONCATENATE(Formatting!B$1,Formatting!B$1,"ArrayList&lt;Object&gt; argObject=null;",CHAR(10)),IF(F158=1,CONCATENATE(Formatting!B$1,Formatting!B$1,"ArrayList&lt;Object&gt; argObject = new ArrayList&lt;Object&gt;();",CHAR(10),Formatting!B$1,Formatting!B$1,"argObject.add(",H158,");",CHAR(10)),IF(F158=2,CONCATENATE(Formatting!B$1,Formatting!B$1,"ArrayList&lt;Object&gt; argObject = new ArrayList&lt;Object&gt;();",CHAR(10),Formatting!B$1,Formatting!B$1,"argObject.add(",H158,");",CHAR(10),Formatting!B$1,Formatting!B$1,"argObject.add(",J158,");",CHAR(10)),CONCATENATE(Formatting!B$1,Formatting!B$1,"ArrayList&lt;Object&gt; argObject = new ArrayList&lt;Object&gt;();",CHAR(10),Formatting!B$1,Formatting!B$1,"argObject.add(",H158,");",CHAR(10),Formatting!B$1,Formatting!B$1,"argObject.add(",J158,");",CHAR(10),Formatting!B$1,Formatting!B$1,"argObject.add(",L158,");",CHAR(10))))),IF(C158="void",CONCATENATE(Formatting!B$1,Formatting!B$1),CONCATENATE(Formatting!B$1,Formatting!B$1,"return (",W158,") ")),"super.getSimulatorNode().runGenericMethod(",Q158,",argObject);",CHAR(10),Formatting!B$1,"};")</f>
        <v xml:space="preserve">    @Override
    @InternalData (internalID=1152,commandIDs={"0x31","0x93"},argNames={""})
    public byte[] singleSpinningGetParameter() {
        ArrayList&lt;Object&gt; argObject=null;
        return (byte[]) super.getSimulatorNode().runGenericMethod(1152,argObject);
    };</v>
      </c>
      <c r="AA158" s="7" t="str">
        <f>CONCATENATE(Formatting!B$1,"case ",Q158,": {//Origin [",A158,"] Method [",TRIM(Y158),"]",CHAR(10),IF(F158="","",IF(F158=1,CONCATENATE(Formatting!B$1,Formatting!B$1,G158," ",H158,"=(",R158,") argObject.get(0);",CHAR(10)),IF(F158=2,CONCATENATE(Formatting!B$1,Formatting!B$1,G158," ",H158,"=(",R158,") argObject.get(0);",CHAR(10),Formatting!B$1,Formatting!B$1,I158," ",J158,"=(",S158,") argObject.get(1);",CHAR(10)),CONCATENATE(Formatting!B$1,Formatting!B$1,G158," ",H158,"=(",R158,") argObject.get(0);",CHAR(10),Formatting!B$1,Formatting!B$1,I158," ",J158,"=(",S158,") argObject.get(1);",CHAR(10),Formatting!B$1,Formatting!B$1,K158," ",L158,"=(",T158,") argObject.get(2);",CHAR(10))))),IF(C158="void",CONCATENATE(Formatting!B$1,Formatting!B$1,"break; }"),CONCATENATE(Formatting!B$1,Formatting!B$1,C158," result=",IF(C158="void","null",IF(OR(C158="byte",C158="int",C158="long"),"0",IF(C158="String",CONCATENATE(CHAR(34),"Placeholder",CHAR(34)),IF(C158="byte[]",CONCATENATE("new byte[",D158,"]"),IF(C158="float","0",IF(C158="double","0","ERROR")))))),";",CHAR(10),Formatting!B$1,Formatting!B$1,"globalResult=result;",CHAR(10),Formatting!B$1,Formatting!B$1,"break;}")))</f>
        <v xml:space="preserve">    case 1152: {//Origin [IFineADCS] Method [byte[] singleSpinningGetParameter();//1152//High level command to interact with FineADCS]
        byte[] result=new byte[52];
        globalResult=result;
        break;}</v>
      </c>
      <c r="AB158" s="7" t="str">
        <f t="shared" si="13"/>
        <v>/**
&lt;pre&gt;
High level command to interact with FineADCS
Input parameters:
Return parameters:byte[]
Size of returned parameters: 52
Get controller parameters
3x F32: Target body axis;
1x F32: Target angular velocity magnitude;
3x F32: Inertial Target Axis;
3x F32: Controller gains;
3x F32: Controller Margins
&lt;/pre&gt;
*/
byte[] singleSpinningGetParameter();//1152</v>
      </c>
    </row>
    <row r="159" spans="1:28" ht="255" x14ac:dyDescent="0.25">
      <c r="A159" s="2" t="s">
        <v>5</v>
      </c>
      <c r="B159" s="2" t="s">
        <v>6</v>
      </c>
      <c r="C159" s="2" t="str">
        <f>'Data types'!A$1</f>
        <v>void</v>
      </c>
      <c r="D159" s="2">
        <v>0</v>
      </c>
      <c r="E159" s="2" t="s">
        <v>461</v>
      </c>
      <c r="F159" s="2">
        <v>3</v>
      </c>
      <c r="G159" s="2" t="str">
        <f>'Data types'!$A$4</f>
        <v>byte</v>
      </c>
      <c r="H159" s="2" t="s">
        <v>460</v>
      </c>
      <c r="I159" s="2" t="str">
        <f>'Data types'!$A$9</f>
        <v>float[]</v>
      </c>
      <c r="J159" s="2" t="s">
        <v>185</v>
      </c>
      <c r="K159" s="2" t="str">
        <f>'Data types'!$A$10</f>
        <v>long[]</v>
      </c>
      <c r="L159" s="2" t="s">
        <v>458</v>
      </c>
      <c r="M159" s="10" t="s">
        <v>76</v>
      </c>
      <c r="N159" s="16" t="s">
        <v>459</v>
      </c>
      <c r="O159" s="10" t="s">
        <v>57</v>
      </c>
      <c r="P159" s="12" t="s">
        <v>245</v>
      </c>
      <c r="Q159" s="3">
        <f t="shared" si="14"/>
        <v>1153</v>
      </c>
      <c r="R159" s="3" t="str">
        <f>IF(G159="","",VLOOKUP(G159,'Data types'!A$1:B$20,2,FALSE))</f>
        <v>Byte</v>
      </c>
      <c r="S159" s="3" t="str">
        <f>IF(I159="","",VLOOKUP(I159,'Data types'!A$1:B$20,2,FALSE))</f>
        <v>float[]</v>
      </c>
      <c r="T159" s="3" t="str">
        <f>IF(K159="","",VLOOKUP(K159,'Data types'!A$1:B$20,2,FALSE))</f>
        <v>long[]</v>
      </c>
      <c r="U159" s="3" t="str">
        <f t="shared" si="10"/>
        <v>modeType,values</v>
      </c>
      <c r="V159" s="3" t="str">
        <f t="shared" si="11"/>
        <v>byte modeType,float[] values,long[] times</v>
      </c>
      <c r="W159" s="3">
        <f>IF(C159="","",VLOOKUP(C159,'Data types'!$A$1:$B$20,2,FALSE))</f>
        <v>0</v>
      </c>
      <c r="X159" s="24" t="str">
        <f t="shared" si="12"/>
        <v>/**
&lt;pre&gt;
High level command to interact with FineADCS
Input parameters:byte modeType,float[] values,long[] times
Return parameters:void
Size of returned parameters: 0
Start target tracking mode:
UI8 Type:
0 - Constant Velocity:
4x F32: Start Quaternion;
4x F32: End Quaternion;
1x UI64: Start Time
1x UI64: End Time
&lt;/pre&gt;
*/</v>
      </c>
      <c r="Y159" s="6" t="str">
        <f>CONCATENATE(Formatting!B$1,C159," ",E159,"(",V159,");//",Q159,"//",M159)</f>
        <v xml:space="preserve">    void targetTrackingStartModeConstantVel(byte modeType,float[] values,long[] times);//1153//High level command to interact with FineADCS</v>
      </c>
      <c r="Z159" s="7" t="str">
        <f>CONCATENATE(Formatting!B$1,"@Override",CHAR(10),Formatting!B$1,"@InternalData (internalID=",Q159,",commandIDs={",CHAR(34),O159,CHAR(34),",",CHAR(34),P159,CHAR(34),"},argNames={",IF(F159="",CONCATENATE(CHAR(34),CHAR(34)),IF(F159=1,CONCATENATE(CHAR(34),H159,CHAR(34)),IF(F159=2,CONCATENATE(CHAR(34),H159,CHAR(34),",",CHAR(34),J159,CHAR(34)),IF(F159=3,CONCATENATE(CHAR(34),H159,CHAR(34),",",CHAR(34),J159,CHAR(34),",",CHAR(34),L159,CHAR(34)),"other")))),"})",CHAR(10),Formatting!B$1,"public ",C159," ",E159,"(",V159,") {",CHAR(10),IF(F159="",CONCATENATE(Formatting!B$1,Formatting!B$1,"ArrayList&lt;Object&gt; argObject=null;",CHAR(10)),IF(F159=1,CONCATENATE(Formatting!B$1,Formatting!B$1,"ArrayList&lt;Object&gt; argObject = new ArrayList&lt;Object&gt;();",CHAR(10),Formatting!B$1,Formatting!B$1,"argObject.add(",H159,");",CHAR(10)),IF(F159=2,CONCATENATE(Formatting!B$1,Formatting!B$1,"ArrayList&lt;Object&gt; argObject = new ArrayList&lt;Object&gt;();",CHAR(10),Formatting!B$1,Formatting!B$1,"argObject.add(",H159,");",CHAR(10),Formatting!B$1,Formatting!B$1,"argObject.add(",J159,");",CHAR(10)),CONCATENATE(Formatting!B$1,Formatting!B$1,"ArrayList&lt;Object&gt; argObject = new ArrayList&lt;Object&gt;();",CHAR(10),Formatting!B$1,Formatting!B$1,"argObject.add(",H159,");",CHAR(10),Formatting!B$1,Formatting!B$1,"argObject.add(",J159,");",CHAR(10),Formatting!B$1,Formatting!B$1,"argObject.add(",L159,");",CHAR(10))))),IF(C159="void",CONCATENATE(Formatting!B$1,Formatting!B$1),CONCATENATE(Formatting!B$1,Formatting!B$1,"return (",W159,") ")),"super.getSimulatorNode().runGenericMethod(",Q159,",argObject);",CHAR(10),Formatting!B$1,"};")</f>
        <v xml:space="preserve">    @Override
    @InternalData (internalID=1153,commandIDs={"0x31","0xA0"},argNames={"modeType","values","times"})
    public void targetTrackingStartModeConstantVel(byte modeType,float[] values,long[] times) {
        ArrayList&lt;Object&gt; argObject = new ArrayList&lt;Object&gt;();
        argObject.add(modeType);
        argObject.add(values);
        argObject.add(times);
        super.getSimulatorNode().runGenericMethod(1153,argObject);
    };</v>
      </c>
      <c r="AA159" s="7" t="str">
        <f>CONCATENATE(Formatting!B$1,"case ",Q159,": {//Origin [",A159,"] Method [",TRIM(Y159),"]",CHAR(10),IF(F159="","",IF(F159=1,CONCATENATE(Formatting!B$1,Formatting!B$1,G159," ",H159,"=(",R159,") argObject.get(0);",CHAR(10)),IF(F159=2,CONCATENATE(Formatting!B$1,Formatting!B$1,G159," ",H159,"=(",R159,") argObject.get(0);",CHAR(10),Formatting!B$1,Formatting!B$1,I159," ",J159,"=(",S159,") argObject.get(1);",CHAR(10)),CONCATENATE(Formatting!B$1,Formatting!B$1,G159," ",H159,"=(",R159,") argObject.get(0);",CHAR(10),Formatting!B$1,Formatting!B$1,I159," ",J159,"=(",S159,") argObject.get(1);",CHAR(10),Formatting!B$1,Formatting!B$1,K159," ",L159,"=(",T159,") argObject.get(2);",CHAR(10))))),IF(C159="void",CONCATENATE(Formatting!B$1,Formatting!B$1,"break; }"),CONCATENATE(Formatting!B$1,Formatting!B$1,C159," result=",IF(C159="void","null",IF(OR(C159="byte",C159="int",C159="long"),"0",IF(C159="String",CONCATENATE(CHAR(34),"Placeholder",CHAR(34)),IF(C159="byte[]",CONCATENATE("new byte[",D159,"]"),IF(C159="float","0",IF(C159="double","0","ERROR")))))),";",CHAR(10),Formatting!B$1,Formatting!B$1,"globalResult=result;",CHAR(10),Formatting!B$1,Formatting!B$1,"break;}")))</f>
        <v xml:space="preserve">    case 1153: {//Origin [IFineADCS] Method [void targetTrackingStartModeConstantVel(byte modeType,float[] values,long[] times);//1153//High level command to interact with FineADCS]
        byte modeType=(Byte) argObject.get(0);
        float[] values=(float[]) argObject.get(1);
        long[] times=(long[]) argObject.get(2);
        break; }</v>
      </c>
      <c r="AB159" s="7" t="str">
        <f t="shared" si="13"/>
        <v>/**
&lt;pre&gt;
High level command to interact with FineADCS
Input parameters:byte modeType,float[] values,long[] times
Return parameters:void
Size of returned parameters: 0
Start target tracking mode:
UI8 Type:
0 - Constant Velocity:
4x F32: Start Quaternion;
4x F32: End Quaternion;
1x UI64: Start Time
1x UI64: End Time
&lt;/pre&gt;
*/
void targetTrackingStartModeConstantVel(byte modeType,float[] values,long[] times);//1153</v>
      </c>
    </row>
    <row r="160" spans="1:28" ht="240" x14ac:dyDescent="0.25">
      <c r="A160" s="2" t="s">
        <v>5</v>
      </c>
      <c r="B160" s="2" t="s">
        <v>6</v>
      </c>
      <c r="C160" s="2" t="str">
        <f>'Data types'!A$1</f>
        <v>void</v>
      </c>
      <c r="D160" s="2">
        <v>0</v>
      </c>
      <c r="E160" s="2" t="s">
        <v>462</v>
      </c>
      <c r="F160" s="2">
        <v>3</v>
      </c>
      <c r="G160" s="2" t="str">
        <f>'Data types'!$A$4</f>
        <v>byte</v>
      </c>
      <c r="H160" s="2" t="s">
        <v>460</v>
      </c>
      <c r="I160" s="2" t="str">
        <f>'Data types'!$A$9</f>
        <v>float[]</v>
      </c>
      <c r="J160" s="2" t="s">
        <v>185</v>
      </c>
      <c r="K160" s="2" t="str">
        <f>'Data types'!$A$10</f>
        <v>long[]</v>
      </c>
      <c r="L160" s="2" t="s">
        <v>458</v>
      </c>
      <c r="M160" s="10" t="s">
        <v>76</v>
      </c>
      <c r="N160" s="16" t="s">
        <v>463</v>
      </c>
      <c r="O160" s="10" t="s">
        <v>57</v>
      </c>
      <c r="P160" s="12" t="s">
        <v>245</v>
      </c>
      <c r="Q160" s="3">
        <f t="shared" si="14"/>
        <v>1154</v>
      </c>
      <c r="R160" s="3" t="str">
        <f>IF(G160="","",VLOOKUP(G160,'Data types'!A$1:B$20,2,FALSE))</f>
        <v>Byte</v>
      </c>
      <c r="S160" s="3" t="str">
        <f>IF(I160="","",VLOOKUP(I160,'Data types'!A$1:B$20,2,FALSE))</f>
        <v>float[]</v>
      </c>
      <c r="T160" s="3" t="str">
        <f>IF(K160="","",VLOOKUP(K160,'Data types'!A$1:B$20,2,FALSE))</f>
        <v>long[]</v>
      </c>
      <c r="U160" s="3" t="str">
        <f t="shared" si="10"/>
        <v>modeType,values</v>
      </c>
      <c r="V160" s="3" t="str">
        <f t="shared" si="11"/>
        <v>byte modeType,float[] values,long[] times</v>
      </c>
      <c r="W160" s="3">
        <f>IF(C160="","",VLOOKUP(C160,'Data types'!$A$1:$B$20,2,FALSE))</f>
        <v>0</v>
      </c>
      <c r="X160" s="24" t="str">
        <f t="shared" si="12"/>
        <v>/**
&lt;pre&gt;
High level command to interact with FineADCS
Input parameters:byte modeType,float[] values,long[] times
Return parameters:void
Size of returned parameters: 0
Start target tracking mode:
UI8 Type:
2 - General
12x F32 Poynomials;
1x UI64: Start Time;
1x UI64: End Time
&lt;/pre&gt;
*/</v>
      </c>
      <c r="Y160" s="6" t="str">
        <f>CONCATENATE(Formatting!B$1,C160," ",E160,"(",V160,");//",Q160,"//",M160)</f>
        <v xml:space="preserve">    void targetTrackingStartModeGeneral(byte modeType,float[] values,long[] times);//1154//High level command to interact with FineADCS</v>
      </c>
      <c r="Z160" s="7" t="str">
        <f>CONCATENATE(Formatting!B$1,"@Override",CHAR(10),Formatting!B$1,"@InternalData (internalID=",Q160,",commandIDs={",CHAR(34),O160,CHAR(34),",",CHAR(34),P160,CHAR(34),"},argNames={",IF(F160="",CONCATENATE(CHAR(34),CHAR(34)),IF(F160=1,CONCATENATE(CHAR(34),H160,CHAR(34)),IF(F160=2,CONCATENATE(CHAR(34),H160,CHAR(34),",",CHAR(34),J160,CHAR(34)),IF(F160=3,CONCATENATE(CHAR(34),H160,CHAR(34),",",CHAR(34),J160,CHAR(34),",",CHAR(34),L160,CHAR(34)),"other")))),"})",CHAR(10),Formatting!B$1,"public ",C160," ",E160,"(",V160,") {",CHAR(10),IF(F160="",CONCATENATE(Formatting!B$1,Formatting!B$1,"ArrayList&lt;Object&gt; argObject=null;",CHAR(10)),IF(F160=1,CONCATENATE(Formatting!B$1,Formatting!B$1,"ArrayList&lt;Object&gt; argObject = new ArrayList&lt;Object&gt;();",CHAR(10),Formatting!B$1,Formatting!B$1,"argObject.add(",H160,");",CHAR(10)),IF(F160=2,CONCATENATE(Formatting!B$1,Formatting!B$1,"ArrayList&lt;Object&gt; argObject = new ArrayList&lt;Object&gt;();",CHAR(10),Formatting!B$1,Formatting!B$1,"argObject.add(",H160,");",CHAR(10),Formatting!B$1,Formatting!B$1,"argObject.add(",J160,");",CHAR(10)),CONCATENATE(Formatting!B$1,Formatting!B$1,"ArrayList&lt;Object&gt; argObject = new ArrayList&lt;Object&gt;();",CHAR(10),Formatting!B$1,Formatting!B$1,"argObject.add(",H160,");",CHAR(10),Formatting!B$1,Formatting!B$1,"argObject.add(",J160,");",CHAR(10),Formatting!B$1,Formatting!B$1,"argObject.add(",L160,");",CHAR(10))))),IF(C160="void",CONCATENATE(Formatting!B$1,Formatting!B$1),CONCATENATE(Formatting!B$1,Formatting!B$1,"return (",W160,") ")),"super.getSimulatorNode().runGenericMethod(",Q160,",argObject);",CHAR(10),Formatting!B$1,"};")</f>
        <v xml:space="preserve">    @Override
    @InternalData (internalID=1154,commandIDs={"0x31","0xA0"},argNames={"modeType","values","times"})
    public void targetTrackingStartModeGeneral(byte modeType,float[] values,long[] times) {
        ArrayList&lt;Object&gt; argObject = new ArrayList&lt;Object&gt;();
        argObject.add(modeType);
        argObject.add(values);
        argObject.add(times);
        super.getSimulatorNode().runGenericMethod(1154,argObject);
    };</v>
      </c>
      <c r="AA160" s="7" t="str">
        <f>CONCATENATE(Formatting!B$1,"case ",Q160,": {//Origin [",A160,"] Method [",TRIM(Y160),"]",CHAR(10),IF(F160="","",IF(F160=1,CONCATENATE(Formatting!B$1,Formatting!B$1,G160," ",H160,"=(",R160,") argObject.get(0);",CHAR(10)),IF(F160=2,CONCATENATE(Formatting!B$1,Formatting!B$1,G160," ",H160,"=(",R160,") argObject.get(0);",CHAR(10),Formatting!B$1,Formatting!B$1,I160," ",J160,"=(",S160,") argObject.get(1);",CHAR(10)),CONCATENATE(Formatting!B$1,Formatting!B$1,G160," ",H160,"=(",R160,") argObject.get(0);",CHAR(10),Formatting!B$1,Formatting!B$1,I160," ",J160,"=(",S160,") argObject.get(1);",CHAR(10),Formatting!B$1,Formatting!B$1,K160," ",L160,"=(",T160,") argObject.get(2);",CHAR(10))))),IF(C160="void",CONCATENATE(Formatting!B$1,Formatting!B$1,"break; }"),CONCATENATE(Formatting!B$1,Formatting!B$1,C160," result=",IF(C160="void","null",IF(OR(C160="byte",C160="int",C160="long"),"0",IF(C160="String",CONCATENATE(CHAR(34),"Placeholder",CHAR(34)),IF(C160="byte[]",CONCATENATE("new byte[",D160,"]"),IF(C160="float","0",IF(C160="double","0","ERROR")))))),";",CHAR(10),Formatting!B$1,Formatting!B$1,"globalResult=result;",CHAR(10),Formatting!B$1,Formatting!B$1,"break;}")))</f>
        <v xml:space="preserve">    case 1154: {//Origin [IFineADCS] Method [void targetTrackingStartModeGeneral(byte modeType,float[] values,long[] times);//1154//High level command to interact with FineADCS]
        byte modeType=(Byte) argObject.get(0);
        float[] values=(float[]) argObject.get(1);
        long[] times=(long[]) argObject.get(2);
        break; }</v>
      </c>
      <c r="AB160" s="7" t="str">
        <f t="shared" si="13"/>
        <v>/**
&lt;pre&gt;
High level command to interact with FineADCS
Input parameters:byte modeType,float[] values,long[] times
Return parameters:void
Size of returned parameters: 0
Start target tracking mode:
UI8 Type:
2 - General
12x F32 Poynomials;
1x UI64: Start Time;
1x UI64: End Time
&lt;/pre&gt;
*/
void targetTrackingStartModeGeneral(byte modeType,float[] values,long[] times);//1154</v>
      </c>
    </row>
    <row r="161" spans="1:28" ht="270" x14ac:dyDescent="0.25">
      <c r="A161" s="2" t="s">
        <v>5</v>
      </c>
      <c r="B161" s="2" t="s">
        <v>6</v>
      </c>
      <c r="C161" s="2" t="str">
        <f>'Data types'!A$1</f>
        <v>void</v>
      </c>
      <c r="D161" s="2">
        <v>0</v>
      </c>
      <c r="E161" s="2" t="s">
        <v>464</v>
      </c>
      <c r="F161" s="2">
        <v>3</v>
      </c>
      <c r="G161" s="2" t="str">
        <f>'Data types'!$A$4</f>
        <v>byte</v>
      </c>
      <c r="H161" s="2" t="s">
        <v>460</v>
      </c>
      <c r="I161" s="2" t="str">
        <f>'Data types'!$A$9</f>
        <v>float[]</v>
      </c>
      <c r="J161" s="2" t="s">
        <v>185</v>
      </c>
      <c r="K161" s="2" t="str">
        <f>'Data types'!$A$10</f>
        <v>long[]</v>
      </c>
      <c r="L161" s="2" t="s">
        <v>458</v>
      </c>
      <c r="M161" s="10" t="s">
        <v>76</v>
      </c>
      <c r="N161" s="16" t="s">
        <v>465</v>
      </c>
      <c r="O161" s="10" t="s">
        <v>57</v>
      </c>
      <c r="P161" s="12" t="s">
        <v>245</v>
      </c>
      <c r="Q161" s="3">
        <f t="shared" si="14"/>
        <v>1155</v>
      </c>
      <c r="R161" s="3" t="str">
        <f>IF(G161="","",VLOOKUP(G161,'Data types'!A$1:B$20,2,FALSE))</f>
        <v>Byte</v>
      </c>
      <c r="S161" s="3" t="str">
        <f>IF(I161="","",VLOOKUP(I161,'Data types'!A$1:B$20,2,FALSE))</f>
        <v>float[]</v>
      </c>
      <c r="T161" s="3" t="str">
        <f>IF(K161="","",VLOOKUP(K161,'Data types'!A$1:B$20,2,FALSE))</f>
        <v>long[]</v>
      </c>
      <c r="U161" s="3" t="str">
        <f t="shared" si="10"/>
        <v>modeType,values</v>
      </c>
      <c r="V161" s="3" t="str">
        <f t="shared" si="11"/>
        <v>byte modeType,float[] values,long[] times</v>
      </c>
      <c r="W161" s="3">
        <f>IF(C161="","",VLOOKUP(C161,'Data types'!$A$1:$B$20,2,FALSE))</f>
        <v>0</v>
      </c>
      <c r="X161" s="24" t="str">
        <f t="shared" si="12"/>
        <v>/**
&lt;pre&gt;
High level command to interact with FineADCS
Input parameters:byte modeType,float[] values,long[] times
Return parameters:void
Size of returned parameters: 0
Start target tracking mode:
UI8 Type:
3 - Fix WGS84;
1x F32 : Latitude;
1x F32 : Longitude;
1x F32 : Altitude;
1x UI64: Start Time;
1x UI64: End Time
&lt;/pre&gt;
*/</v>
      </c>
      <c r="Y161" s="6" t="str">
        <f>CONCATENATE(Formatting!B$1,C161," ",E161,"(",V161,");//",Q161,"//",M161)</f>
        <v xml:space="preserve">    void targetTrackingStartModeWGS84(byte modeType,float[] values,long[] times);//1155//High level command to interact with FineADCS</v>
      </c>
      <c r="Z161" s="7" t="str">
        <f>CONCATENATE(Formatting!B$1,"@Override",CHAR(10),Formatting!B$1,"@InternalData (internalID=",Q161,",commandIDs={",CHAR(34),O161,CHAR(34),",",CHAR(34),P161,CHAR(34),"},argNames={",IF(F161="",CONCATENATE(CHAR(34),CHAR(34)),IF(F161=1,CONCATENATE(CHAR(34),H161,CHAR(34)),IF(F161=2,CONCATENATE(CHAR(34),H161,CHAR(34),",",CHAR(34),J161,CHAR(34)),IF(F161=3,CONCATENATE(CHAR(34),H161,CHAR(34),",",CHAR(34),J161,CHAR(34),",",CHAR(34),L161,CHAR(34)),"other")))),"})",CHAR(10),Formatting!B$1,"public ",C161," ",E161,"(",V161,") {",CHAR(10),IF(F161="",CONCATENATE(Formatting!B$1,Formatting!B$1,"ArrayList&lt;Object&gt; argObject=null;",CHAR(10)),IF(F161=1,CONCATENATE(Formatting!B$1,Formatting!B$1,"ArrayList&lt;Object&gt; argObject = new ArrayList&lt;Object&gt;();",CHAR(10),Formatting!B$1,Formatting!B$1,"argObject.add(",H161,");",CHAR(10)),IF(F161=2,CONCATENATE(Formatting!B$1,Formatting!B$1,"ArrayList&lt;Object&gt; argObject = new ArrayList&lt;Object&gt;();",CHAR(10),Formatting!B$1,Formatting!B$1,"argObject.add(",H161,");",CHAR(10),Formatting!B$1,Formatting!B$1,"argObject.add(",J161,");",CHAR(10)),CONCATENATE(Formatting!B$1,Formatting!B$1,"ArrayList&lt;Object&gt; argObject = new ArrayList&lt;Object&gt;();",CHAR(10),Formatting!B$1,Formatting!B$1,"argObject.add(",H161,");",CHAR(10),Formatting!B$1,Formatting!B$1,"argObject.add(",J161,");",CHAR(10),Formatting!B$1,Formatting!B$1,"argObject.add(",L161,");",CHAR(10))))),IF(C161="void",CONCATENATE(Formatting!B$1,Formatting!B$1),CONCATENATE(Formatting!B$1,Formatting!B$1,"return (",W161,") ")),"super.getSimulatorNode().runGenericMethod(",Q161,",argObject);",CHAR(10),Formatting!B$1,"};")</f>
        <v xml:space="preserve">    @Override
    @InternalData (internalID=1155,commandIDs={"0x31","0xA0"},argNames={"modeType","values","times"})
    public void targetTrackingStartModeWGS84(byte modeType,float[] values,long[] times) {
        ArrayList&lt;Object&gt; argObject = new ArrayList&lt;Object&gt;();
        argObject.add(modeType);
        argObject.add(values);
        argObject.add(times);
        super.getSimulatorNode().runGenericMethod(1155,argObject);
    };</v>
      </c>
      <c r="AA161" s="7" t="str">
        <f>CONCATENATE(Formatting!B$1,"case ",Q161,": {//Origin [",A161,"] Method [",TRIM(Y161),"]",CHAR(10),IF(F161="","",IF(F161=1,CONCATENATE(Formatting!B$1,Formatting!B$1,G161," ",H161,"=(",R161,") argObject.get(0);",CHAR(10)),IF(F161=2,CONCATENATE(Formatting!B$1,Formatting!B$1,G161," ",H161,"=(",R161,") argObject.get(0);",CHAR(10),Formatting!B$1,Formatting!B$1,I161," ",J161,"=(",S161,") argObject.get(1);",CHAR(10)),CONCATENATE(Formatting!B$1,Formatting!B$1,G161," ",H161,"=(",R161,") argObject.get(0);",CHAR(10),Formatting!B$1,Formatting!B$1,I161," ",J161,"=(",S161,") argObject.get(1);",CHAR(10),Formatting!B$1,Formatting!B$1,K161," ",L161,"=(",T161,") argObject.get(2);",CHAR(10))))),IF(C161="void",CONCATENATE(Formatting!B$1,Formatting!B$1,"break; }"),CONCATENATE(Formatting!B$1,Formatting!B$1,C161," result=",IF(C161="void","null",IF(OR(C161="byte",C161="int",C161="long"),"0",IF(C161="String",CONCATENATE(CHAR(34),"Placeholder",CHAR(34)),IF(C161="byte[]",CONCATENATE("new byte[",D161,"]"),IF(C161="float","0",IF(C161="double","0","ERROR")))))),";",CHAR(10),Formatting!B$1,Formatting!B$1,"globalResult=result;",CHAR(10),Formatting!B$1,Formatting!B$1,"break;}")))</f>
        <v xml:space="preserve">    case 1155: {//Origin [IFineADCS] Method [void targetTrackingStartModeWGS84(byte modeType,float[] values,long[] times);//1155//High level command to interact with FineADCS]
        byte modeType=(Byte) argObject.get(0);
        float[] values=(float[]) argObject.get(1);
        long[] times=(long[]) argObject.get(2);
        break; }</v>
      </c>
      <c r="AB161" s="7" t="str">
        <f t="shared" si="13"/>
        <v>/**
&lt;pre&gt;
High level command to interact with FineADCS
Input parameters:byte modeType,float[] values,long[] times
Return parameters:void
Size of returned parameters: 0
Start target tracking mode:
UI8 Type:
3 - Fix WGS84;
1x F32 : Latitude;
1x F32 : Longitude;
1x F32 : Altitude;
1x UI64: Start Time;
1x UI64: End Time
&lt;/pre&gt;
*/
void targetTrackingStartModeWGS84(byte modeType,float[] values,long[] times);//1155</v>
      </c>
    </row>
    <row r="162" spans="1:28" ht="150" x14ac:dyDescent="0.25">
      <c r="A162" s="2" t="s">
        <v>5</v>
      </c>
      <c r="B162" s="2" t="s">
        <v>6</v>
      </c>
      <c r="C162" s="2" t="str">
        <f>'Data types'!A$1</f>
        <v>void</v>
      </c>
      <c r="D162" s="2">
        <v>0</v>
      </c>
      <c r="E162" s="2" t="s">
        <v>466</v>
      </c>
      <c r="J162" s="10"/>
      <c r="L162" s="10"/>
      <c r="M162" s="10" t="s">
        <v>76</v>
      </c>
      <c r="N162" s="16" t="s">
        <v>467</v>
      </c>
      <c r="O162" s="10" t="s">
        <v>57</v>
      </c>
      <c r="P162" s="12" t="s">
        <v>267</v>
      </c>
      <c r="Q162" s="3">
        <f t="shared" si="14"/>
        <v>1156</v>
      </c>
      <c r="R162" s="3" t="str">
        <f>IF(G162="","",VLOOKUP(G162,'Data types'!A$1:B$20,2,FALSE))</f>
        <v/>
      </c>
      <c r="S162" s="3" t="str">
        <f>IF(I162="","",VLOOKUP(I162,'Data types'!A$1:B$20,2,FALSE))</f>
        <v/>
      </c>
      <c r="T162" s="3" t="str">
        <f>IF(K162="","",VLOOKUP(K162,'Data types'!A$1:B$20,2,FALSE))</f>
        <v/>
      </c>
      <c r="U162" s="3" t="str">
        <f t="shared" si="10"/>
        <v/>
      </c>
      <c r="V162" s="3" t="str">
        <f t="shared" si="11"/>
        <v/>
      </c>
      <c r="W162" s="3">
        <f>IF(C162="","",VLOOKUP(C162,'Data types'!$A$1:$B$20,2,FALSE))</f>
        <v>0</v>
      </c>
      <c r="X162" s="24" t="str">
        <f t="shared" si="12"/>
        <v>/**
&lt;pre&gt;
High level command to interact with FineADCS
Input parameters:
Return parameters:void
Size of returned parameters: 0
Stop target tracking mode
&lt;/pre&gt;
*/</v>
      </c>
      <c r="Y162" s="6" t="str">
        <f>CONCATENATE(Formatting!B$1,C162," ",E162,"(",V162,");//",Q162,"//",M162)</f>
        <v xml:space="preserve">    void targetTrackingStopMode();//1156//High level command to interact with FineADCS</v>
      </c>
      <c r="Z162" s="7" t="str">
        <f>CONCATENATE(Formatting!B$1,"@Override",CHAR(10),Formatting!B$1,"@InternalData (internalID=",Q162,",commandIDs={",CHAR(34),O162,CHAR(34),",",CHAR(34),P162,CHAR(34),"},argNames={",IF(F162="",CONCATENATE(CHAR(34),CHAR(34)),IF(F162=1,CONCATENATE(CHAR(34),H162,CHAR(34)),IF(F162=2,CONCATENATE(CHAR(34),H162,CHAR(34),",",CHAR(34),J162,CHAR(34)),IF(F162=3,CONCATENATE(CHAR(34),H162,CHAR(34),",",CHAR(34),J162,CHAR(34),",",CHAR(34),L162,CHAR(34)),"other")))),"})",CHAR(10),Formatting!B$1,"public ",C162," ",E162,"(",V162,") {",CHAR(10),IF(F162="",CONCATENATE(Formatting!B$1,Formatting!B$1,"ArrayList&lt;Object&gt; argObject=null;",CHAR(10)),IF(F162=1,CONCATENATE(Formatting!B$1,Formatting!B$1,"ArrayList&lt;Object&gt; argObject = new ArrayList&lt;Object&gt;();",CHAR(10),Formatting!B$1,Formatting!B$1,"argObject.add(",H162,");",CHAR(10)),IF(F162=2,CONCATENATE(Formatting!B$1,Formatting!B$1,"ArrayList&lt;Object&gt; argObject = new ArrayList&lt;Object&gt;();",CHAR(10),Formatting!B$1,Formatting!B$1,"argObject.add(",H162,");",CHAR(10),Formatting!B$1,Formatting!B$1,"argObject.add(",J162,");",CHAR(10)),CONCATENATE(Formatting!B$1,Formatting!B$1,"ArrayList&lt;Object&gt; argObject = new ArrayList&lt;Object&gt;();",CHAR(10),Formatting!B$1,Formatting!B$1,"argObject.add(",H162,");",CHAR(10),Formatting!B$1,Formatting!B$1,"argObject.add(",J162,");",CHAR(10),Formatting!B$1,Formatting!B$1,"argObject.add(",L162,");",CHAR(10))))),IF(C162="void",CONCATENATE(Formatting!B$1,Formatting!B$1),CONCATENATE(Formatting!B$1,Formatting!B$1,"return (",W162,") ")),"super.getSimulatorNode().runGenericMethod(",Q162,",argObject);",CHAR(10),Formatting!B$1,"};")</f>
        <v xml:space="preserve">    @Override
    @InternalData (internalID=1156,commandIDs={"0x31","0xA1"},argNames={""})
    public void targetTrackingStopMode() {
        ArrayList&lt;Object&gt; argObject=null;
        super.getSimulatorNode().runGenericMethod(1156,argObject);
    };</v>
      </c>
      <c r="AA162" s="7" t="str">
        <f>CONCATENATE(Formatting!B$1,"case ",Q162,": {//Origin [",A162,"] Method [",TRIM(Y162),"]",CHAR(10),IF(F162="","",IF(F162=1,CONCATENATE(Formatting!B$1,Formatting!B$1,G162," ",H162,"=(",R162,") argObject.get(0);",CHAR(10)),IF(F162=2,CONCATENATE(Formatting!B$1,Formatting!B$1,G162," ",H162,"=(",R162,") argObject.get(0);",CHAR(10),Formatting!B$1,Formatting!B$1,I162," ",J162,"=(",S162,") argObject.get(1);",CHAR(10)),CONCATENATE(Formatting!B$1,Formatting!B$1,G162," ",H162,"=(",R162,") argObject.get(0);",CHAR(10),Formatting!B$1,Formatting!B$1,I162," ",J162,"=(",S162,") argObject.get(1);",CHAR(10),Formatting!B$1,Formatting!B$1,K162," ",L162,"=(",T162,") argObject.get(2);",CHAR(10))))),IF(C162="void",CONCATENATE(Formatting!B$1,Formatting!B$1,"break; }"),CONCATENATE(Formatting!B$1,Formatting!B$1,C162," result=",IF(C162="void","null",IF(OR(C162="byte",C162="int",C162="long"),"0",IF(C162="String",CONCATENATE(CHAR(34),"Placeholder",CHAR(34)),IF(C162="byte[]",CONCATENATE("new byte[",D162,"]"),IF(C162="float","0",IF(C162="double","0","ERROR")))))),";",CHAR(10),Formatting!B$1,Formatting!B$1,"globalResult=result;",CHAR(10),Formatting!B$1,Formatting!B$1,"break;}")))</f>
        <v xml:space="preserve">    case 1156: {//Origin [IFineADCS] Method [void targetTrackingStopMode();//1156//High level command to interact with FineADCS]
        break; }</v>
      </c>
      <c r="AB162" s="7" t="str">
        <f t="shared" si="13"/>
        <v>/**
&lt;pre&gt;
High level command to interact with FineADCS
Input parameters:
Return parameters:void
Size of returned parameters: 0
Stop target tracking mode
&lt;/pre&gt;
*/
void targetTrackingStopMode();//1156</v>
      </c>
    </row>
    <row r="163" spans="1:28" ht="180" x14ac:dyDescent="0.25">
      <c r="A163" s="2" t="s">
        <v>5</v>
      </c>
      <c r="B163" s="2" t="s">
        <v>6</v>
      </c>
      <c r="C163" s="2" t="str">
        <f>'Data types'!A$1</f>
        <v>void</v>
      </c>
      <c r="D163" s="2">
        <v>0</v>
      </c>
      <c r="E163" s="2" t="s">
        <v>468</v>
      </c>
      <c r="F163" s="2">
        <v>1</v>
      </c>
      <c r="G163" s="2" t="str">
        <f>'Data types'!$A$9</f>
        <v>float[]</v>
      </c>
      <c r="H163" s="2" t="s">
        <v>185</v>
      </c>
      <c r="J163" s="10"/>
      <c r="L163" s="10"/>
      <c r="M163" s="10" t="s">
        <v>76</v>
      </c>
      <c r="N163" s="16" t="s">
        <v>469</v>
      </c>
      <c r="O163" s="10" t="s">
        <v>57</v>
      </c>
      <c r="P163" s="12" t="s">
        <v>268</v>
      </c>
      <c r="Q163" s="3">
        <f t="shared" si="14"/>
        <v>1157</v>
      </c>
      <c r="R163" s="3" t="str">
        <f>IF(G163="","",VLOOKUP(G163,'Data types'!A$1:B$20,2,FALSE))</f>
        <v>float[]</v>
      </c>
      <c r="S163" s="3" t="str">
        <f>IF(I163="","",VLOOKUP(I163,'Data types'!A$1:B$20,2,FALSE))</f>
        <v/>
      </c>
      <c r="T163" s="3" t="str">
        <f>IF(K163="","",VLOOKUP(K163,'Data types'!A$1:B$20,2,FALSE))</f>
        <v/>
      </c>
      <c r="U163" s="3" t="str">
        <f t="shared" si="10"/>
        <v>values</v>
      </c>
      <c r="V163" s="3" t="str">
        <f t="shared" si="11"/>
        <v>float[] values</v>
      </c>
      <c r="W163" s="3">
        <f>IF(C163="","",VLOOKUP(C163,'Data types'!$A$1:$B$20,2,FALSE))</f>
        <v>0</v>
      </c>
      <c r="X163" s="24" t="str">
        <f t="shared" si="12"/>
        <v>/**
&lt;pre&gt;
High level command to interact with FineADCS
Input parameters:float[] values
Return parameters:void
Size of returned parameters: 0
Set target tracking parameters:
1x F32: Gain K
1x F32: Gain K1
&lt;/pre&gt;
*/</v>
      </c>
      <c r="Y163" s="6" t="str">
        <f>CONCATENATE(Formatting!B$1,C163," ",E163,"(",V163,");//",Q163,"//",M163)</f>
        <v xml:space="preserve">    void targetTrackingSetParameters(float[] values);//1157//High level command to interact with FineADCS</v>
      </c>
      <c r="Z163" s="7" t="str">
        <f>CONCATENATE(Formatting!B$1,"@Override",CHAR(10),Formatting!B$1,"@InternalData (internalID=",Q163,",commandIDs={",CHAR(34),O163,CHAR(34),",",CHAR(34),P163,CHAR(34),"},argNames={",IF(F163="",CONCATENATE(CHAR(34),CHAR(34)),IF(F163=1,CONCATENATE(CHAR(34),H163,CHAR(34)),IF(F163=2,CONCATENATE(CHAR(34),H163,CHAR(34),",",CHAR(34),J163,CHAR(34)),IF(F163=3,CONCATENATE(CHAR(34),H163,CHAR(34),",",CHAR(34),J163,CHAR(34),",",CHAR(34),L163,CHAR(34)),"other")))),"})",CHAR(10),Formatting!B$1,"public ",C163," ",E163,"(",V163,") {",CHAR(10),IF(F163="",CONCATENATE(Formatting!B$1,Formatting!B$1,"ArrayList&lt;Object&gt; argObject=null;",CHAR(10)),IF(F163=1,CONCATENATE(Formatting!B$1,Formatting!B$1,"ArrayList&lt;Object&gt; argObject = new ArrayList&lt;Object&gt;();",CHAR(10),Formatting!B$1,Formatting!B$1,"argObject.add(",H163,");",CHAR(10)),IF(F163=2,CONCATENATE(Formatting!B$1,Formatting!B$1,"ArrayList&lt;Object&gt; argObject = new ArrayList&lt;Object&gt;();",CHAR(10),Formatting!B$1,Formatting!B$1,"argObject.add(",H163,");",CHAR(10),Formatting!B$1,Formatting!B$1,"argObject.add(",J163,");",CHAR(10)),CONCATENATE(Formatting!B$1,Formatting!B$1,"ArrayList&lt;Object&gt; argObject = new ArrayList&lt;Object&gt;();",CHAR(10),Formatting!B$1,Formatting!B$1,"argObject.add(",H163,");",CHAR(10),Formatting!B$1,Formatting!B$1,"argObject.add(",J163,");",CHAR(10),Formatting!B$1,Formatting!B$1,"argObject.add(",L163,");",CHAR(10))))),IF(C163="void",CONCATENATE(Formatting!B$1,Formatting!B$1),CONCATENATE(Formatting!B$1,Formatting!B$1,"return (",W163,") ")),"super.getSimulatorNode().runGenericMethod(",Q163,",argObject);",CHAR(10),Formatting!B$1,"};")</f>
        <v xml:space="preserve">    @Override
    @InternalData (internalID=1157,commandIDs={"0x31","0xA2"},argNames={"values"})
    public void targetTrackingSetParameters(float[] values) {
        ArrayList&lt;Object&gt; argObject = new ArrayList&lt;Object&gt;();
        argObject.add(values);
        super.getSimulatorNode().runGenericMethod(1157,argObject);
    };</v>
      </c>
      <c r="AA163" s="7" t="str">
        <f>CONCATENATE(Formatting!B$1,"case ",Q163,": {//Origin [",A163,"] Method [",TRIM(Y163),"]",CHAR(10),IF(F163="","",IF(F163=1,CONCATENATE(Formatting!B$1,Formatting!B$1,G163," ",H163,"=(",R163,") argObject.get(0);",CHAR(10)),IF(F163=2,CONCATENATE(Formatting!B$1,Formatting!B$1,G163," ",H163,"=(",R163,") argObject.get(0);",CHAR(10),Formatting!B$1,Formatting!B$1,I163," ",J163,"=(",S163,") argObject.get(1);",CHAR(10)),CONCATENATE(Formatting!B$1,Formatting!B$1,G163," ",H163,"=(",R163,") argObject.get(0);",CHAR(10),Formatting!B$1,Formatting!B$1,I163," ",J163,"=(",S163,") argObject.get(1);",CHAR(10),Formatting!B$1,Formatting!B$1,K163," ",L163,"=(",T163,") argObject.get(2);",CHAR(10))))),IF(C163="void",CONCATENATE(Formatting!B$1,Formatting!B$1,"break; }"),CONCATENATE(Formatting!B$1,Formatting!B$1,C163," result=",IF(C163="void","null",IF(OR(C163="byte",C163="int",C163="long"),"0",IF(C163="String",CONCATENATE(CHAR(34),"Placeholder",CHAR(34)),IF(C163="byte[]",CONCATENATE("new byte[",D163,"]"),IF(C163="float","0",IF(C163="double","0","ERROR")))))),";",CHAR(10),Formatting!B$1,Formatting!B$1,"globalResult=result;",CHAR(10),Formatting!B$1,Formatting!B$1,"break;}")))</f>
        <v xml:space="preserve">    case 1157: {//Origin [IFineADCS] Method [void targetTrackingSetParameters(float[] values);//1157//High level command to interact with FineADCS]
        float[] values=(float[]) argObject.get(0);
        break; }</v>
      </c>
      <c r="AB163" s="7" t="str">
        <f t="shared" si="13"/>
        <v>/**
&lt;pre&gt;
High level command to interact with FineADCS
Input parameters:float[] values
Return parameters:void
Size of returned parameters: 0
Set target tracking parameters:
1x F32: Gain K
1x F32: Gain K1
&lt;/pre&gt;
*/
void targetTrackingSetParameters(float[] values);//1157</v>
      </c>
    </row>
    <row r="164" spans="1:28" ht="409.5" x14ac:dyDescent="0.25">
      <c r="A164" s="2" t="s">
        <v>5</v>
      </c>
      <c r="B164" s="2" t="s">
        <v>6</v>
      </c>
      <c r="C164" s="2" t="str">
        <f>'Data types'!A$5</f>
        <v>byte[]</v>
      </c>
      <c r="D164" s="2">
        <v>73</v>
      </c>
      <c r="E164" s="2" t="s">
        <v>470</v>
      </c>
      <c r="J164" s="10"/>
      <c r="L164" s="10"/>
      <c r="M164" s="10" t="s">
        <v>76</v>
      </c>
      <c r="N164" s="16" t="s">
        <v>471</v>
      </c>
      <c r="O164" s="10" t="s">
        <v>57</v>
      </c>
      <c r="P164" s="12" t="s">
        <v>276</v>
      </c>
      <c r="Q164" s="3">
        <f t="shared" si="14"/>
        <v>1158</v>
      </c>
      <c r="R164" s="3" t="str">
        <f>IF(G164="","",VLOOKUP(G164,'Data types'!A$1:B$20,2,FALSE))</f>
        <v/>
      </c>
      <c r="S164" s="3" t="str">
        <f>IF(I164="","",VLOOKUP(I164,'Data types'!A$1:B$20,2,FALSE))</f>
        <v/>
      </c>
      <c r="T164" s="3" t="str">
        <f>IF(K164="","",VLOOKUP(K164,'Data types'!A$1:B$20,2,FALSE))</f>
        <v/>
      </c>
      <c r="U164" s="3" t="str">
        <f t="shared" si="10"/>
        <v/>
      </c>
      <c r="V164" s="3" t="str">
        <f t="shared" si="11"/>
        <v/>
      </c>
      <c r="W164" s="3" t="str">
        <f>IF(C164="","",VLOOKUP(C164,'Data types'!$A$1:$B$20,2,FALSE))</f>
        <v>byte[]</v>
      </c>
      <c r="X164" s="24" t="str">
        <f t="shared" si="12"/>
        <v>/**
&lt;pre&gt;
High level command to interact with FineADCS
Input parameters:
Return parameters:byte[]
Size of returned parameters: 73
Get target tracking
parameters:
UI8 Type:
0 - Constante Velocity
Data:
1x F32: Gain K;
1x F32: Gain K1;
1x U8: Track Mode;
4x F32: Start Quaternion ;
4x F32: End Quaternion;
1x UI64: Start Time;
1x UI64: End Time
2 - General
Data
1x F32: Gain K;
1x F32: Gain K1;
1x U8: Track Mode;
12x F32: Poynomials History;
1x UI64: Start Time;
1x UI64: End Time
Get target tracking
parameters:
UI8 Type:
3 - Fix WGS84;
Data
1x F32: Gain K;
1x F32: Gain K1;
1x U8: Track Mode;
1x F32: Latitude;
1x F32: Longitude;
1x F32: Altitude;
1x UI64: Start Time;
1x UI64: End Time
&lt;/pre&gt;
*/</v>
      </c>
      <c r="Y164" s="6" t="str">
        <f>CONCATENATE(Formatting!B$1,C164," ",E164,"(",V164,");//",Q164,"//",M164)</f>
        <v xml:space="preserve">    byte[] targetTrackingGetParameters();//1158//High level command to interact with FineADCS</v>
      </c>
      <c r="Z164" s="7" t="str">
        <f>CONCATENATE(Formatting!B$1,"@Override",CHAR(10),Formatting!B$1,"@InternalData (internalID=",Q164,",commandIDs={",CHAR(34),O164,CHAR(34),",",CHAR(34),P164,CHAR(34),"},argNames={",IF(F164="",CONCATENATE(CHAR(34),CHAR(34)),IF(F164=1,CONCATENATE(CHAR(34),H164,CHAR(34)),IF(F164=2,CONCATENATE(CHAR(34),H164,CHAR(34),",",CHAR(34),J164,CHAR(34)),IF(F164=3,CONCATENATE(CHAR(34),H164,CHAR(34),",",CHAR(34),J164,CHAR(34),",",CHAR(34),L164,CHAR(34)),"other")))),"})",CHAR(10),Formatting!B$1,"public ",C164," ",E164,"(",V164,") {",CHAR(10),IF(F164="",CONCATENATE(Formatting!B$1,Formatting!B$1,"ArrayList&lt;Object&gt; argObject=null;",CHAR(10)),IF(F164=1,CONCATENATE(Formatting!B$1,Formatting!B$1,"ArrayList&lt;Object&gt; argObject = new ArrayList&lt;Object&gt;();",CHAR(10),Formatting!B$1,Formatting!B$1,"argObject.add(",H164,");",CHAR(10)),IF(F164=2,CONCATENATE(Formatting!B$1,Formatting!B$1,"ArrayList&lt;Object&gt; argObject = new ArrayList&lt;Object&gt;();",CHAR(10),Formatting!B$1,Formatting!B$1,"argObject.add(",H164,");",CHAR(10),Formatting!B$1,Formatting!B$1,"argObject.add(",J164,");",CHAR(10)),CONCATENATE(Formatting!B$1,Formatting!B$1,"ArrayList&lt;Object&gt; argObject = new ArrayList&lt;Object&gt;();",CHAR(10),Formatting!B$1,Formatting!B$1,"argObject.add(",H164,");",CHAR(10),Formatting!B$1,Formatting!B$1,"argObject.add(",J164,");",CHAR(10),Formatting!B$1,Formatting!B$1,"argObject.add(",L164,");",CHAR(10))))),IF(C164="void",CONCATENATE(Formatting!B$1,Formatting!B$1),CONCATENATE(Formatting!B$1,Formatting!B$1,"return (",W164,") ")),"super.getSimulatorNode().runGenericMethod(",Q164,",argObject);",CHAR(10),Formatting!B$1,"};")</f>
        <v xml:space="preserve">    @Override
    @InternalData (internalID=1158,commandIDs={"0x31","0xA3"},argNames={""})
    public byte[] targetTrackingGetParameters() {
        ArrayList&lt;Object&gt; argObject=null;
        return (byte[]) super.getSimulatorNode().runGenericMethod(1158,argObject);
    };</v>
      </c>
      <c r="AA164" s="7" t="str">
        <f>CONCATENATE(Formatting!B$1,"case ",Q164,": {//Origin [",A164,"] Method [",TRIM(Y164),"]",CHAR(10),IF(F164="","",IF(F164=1,CONCATENATE(Formatting!B$1,Formatting!B$1,G164," ",H164,"=(",R164,") argObject.get(0);",CHAR(10)),IF(F164=2,CONCATENATE(Formatting!B$1,Formatting!B$1,G164," ",H164,"=(",R164,") argObject.get(0);",CHAR(10),Formatting!B$1,Formatting!B$1,I164," ",J164,"=(",S164,") argObject.get(1);",CHAR(10)),CONCATENATE(Formatting!B$1,Formatting!B$1,G164," ",H164,"=(",R164,") argObject.get(0);",CHAR(10),Formatting!B$1,Formatting!B$1,I164," ",J164,"=(",S164,") argObject.get(1);",CHAR(10),Formatting!B$1,Formatting!B$1,K164," ",L164,"=(",T164,") argObject.get(2);",CHAR(10))))),IF(C164="void",CONCATENATE(Formatting!B$1,Formatting!B$1,"break; }"),CONCATENATE(Formatting!B$1,Formatting!B$1,C164," result=",IF(C164="void","null",IF(OR(C164="byte",C164="int",C164="long"),"0",IF(C164="String",CONCATENATE(CHAR(34),"Placeholder",CHAR(34)),IF(C164="byte[]",CONCATENATE("new byte[",D164,"]"),IF(C164="float","0",IF(C164="double","0","ERROR")))))),";",CHAR(10),Formatting!B$1,Formatting!B$1,"globalResult=result;",CHAR(10),Formatting!B$1,Formatting!B$1,"break;}")))</f>
        <v xml:space="preserve">    case 1158: {//Origin [IFineADCS] Method [byte[] targetTrackingGetParameters();//1158//High level command to interact with FineADCS]
        byte[] result=new byte[73];
        globalResult=result;
        break;}</v>
      </c>
      <c r="AB164" s="7" t="str">
        <f t="shared" si="13"/>
        <v>/**
&lt;pre&gt;
High level command to interact with FineADCS
Input parameters:
Return parameters:byte[]
Size of returned parameters: 73
Get target tracking
parameters:
UI8 Type:
0 - Constante Velocity
Data:
1x F32: Gain K;
1x F32: Gain K1;
1x U8: Track Mode;
4x F32: Start Quaternion ;
4x F32: End Quaternion;
1x UI64: Start Time;
1x UI64: End Time
2 - General
Data
1x F32: Gain K;
1x F32: Gain K1;
1x U8: Track Mode;
12x F32: Poynomials History;
1x UI64: Start Time;
1x UI64: End Time
Get target tracking
parameters:
UI8 Type:
3 - Fix WGS84;
Data
1x F32: Gain K;
1x F32: Gain K1;
1x U8: Track Mode;
1x F32: Latitude;
1x F32: Longitude;
1x F32: Altitude;
1x UI64: Start Time;
1x UI64: End Time
&lt;/pre&gt;
*/
byte[] targetTrackingGetParameters();//1158</v>
      </c>
    </row>
    <row r="165" spans="1:28" ht="150" x14ac:dyDescent="0.25">
      <c r="A165" s="2" t="s">
        <v>5</v>
      </c>
      <c r="B165" s="2" t="s">
        <v>6</v>
      </c>
      <c r="C165" s="2" t="str">
        <f>'Data types'!A$1</f>
        <v>void</v>
      </c>
      <c r="D165" s="2">
        <v>0</v>
      </c>
      <c r="E165" s="2" t="s">
        <v>472</v>
      </c>
      <c r="J165" s="10"/>
      <c r="L165" s="10"/>
      <c r="M165" s="10" t="s">
        <v>76</v>
      </c>
      <c r="N165" s="16" t="s">
        <v>473</v>
      </c>
      <c r="O165" s="10" t="s">
        <v>57</v>
      </c>
      <c r="P165" s="12" t="s">
        <v>294</v>
      </c>
      <c r="Q165" s="3">
        <f t="shared" si="14"/>
        <v>1159</v>
      </c>
      <c r="R165" s="3" t="str">
        <f>IF(G165="","",VLOOKUP(G165,'Data types'!A$1:B$20,2,FALSE))</f>
        <v/>
      </c>
      <c r="S165" s="3" t="str">
        <f>IF(I165="","",VLOOKUP(I165,'Data types'!A$1:B$20,2,FALSE))</f>
        <v/>
      </c>
      <c r="T165" s="3" t="str">
        <f>IF(K165="","",VLOOKUP(K165,'Data types'!A$1:B$20,2,FALSE))</f>
        <v/>
      </c>
      <c r="U165" s="3" t="str">
        <f t="shared" si="10"/>
        <v/>
      </c>
      <c r="V165" s="3" t="str">
        <f t="shared" si="11"/>
        <v/>
      </c>
      <c r="W165" s="3">
        <f>IF(C165="","",VLOOKUP(C165,'Data types'!$A$1:$B$20,2,FALSE))</f>
        <v>0</v>
      </c>
      <c r="X165" s="24" t="str">
        <f t="shared" si="12"/>
        <v>/**
&lt;pre&gt;
High level command to interact with FineADCS
Input parameters:
Return parameters:void
Size of returned parameters: 0
Set Target to initial parameters
&lt;/pre&gt;
*/</v>
      </c>
      <c r="Y165" s="6" t="str">
        <f>CONCATENATE(Formatting!B$1,C165," ",E165,"(",V165,");//",Q165,"//",M165)</f>
        <v xml:space="preserve">    void targetTrackingResetParameters();//1159//High level command to interact with FineADCS</v>
      </c>
      <c r="Z165" s="7" t="str">
        <f>CONCATENATE(Formatting!B$1,"@Override",CHAR(10),Formatting!B$1,"@InternalData (internalID=",Q165,",commandIDs={",CHAR(34),O165,CHAR(34),",",CHAR(34),P165,CHAR(34),"},argNames={",IF(F165="",CONCATENATE(CHAR(34),CHAR(34)),IF(F165=1,CONCATENATE(CHAR(34),H165,CHAR(34)),IF(F165=2,CONCATENATE(CHAR(34),H165,CHAR(34),",",CHAR(34),J165,CHAR(34)),IF(F165=3,CONCATENATE(CHAR(34),H165,CHAR(34),",",CHAR(34),J165,CHAR(34),",",CHAR(34),L165,CHAR(34)),"other")))),"})",CHAR(10),Formatting!B$1,"public ",C165," ",E165,"(",V165,") {",CHAR(10),IF(F165="",CONCATENATE(Formatting!B$1,Formatting!B$1,"ArrayList&lt;Object&gt; argObject=null;",CHAR(10)),IF(F165=1,CONCATENATE(Formatting!B$1,Formatting!B$1,"ArrayList&lt;Object&gt; argObject = new ArrayList&lt;Object&gt;();",CHAR(10),Formatting!B$1,Formatting!B$1,"argObject.add(",H165,");",CHAR(10)),IF(F165=2,CONCATENATE(Formatting!B$1,Formatting!B$1,"ArrayList&lt;Object&gt; argObject = new ArrayList&lt;Object&gt;();",CHAR(10),Formatting!B$1,Formatting!B$1,"argObject.add(",H165,");",CHAR(10),Formatting!B$1,Formatting!B$1,"argObject.add(",J165,");",CHAR(10)),CONCATENATE(Formatting!B$1,Formatting!B$1,"ArrayList&lt;Object&gt; argObject = new ArrayList&lt;Object&gt;();",CHAR(10),Formatting!B$1,Formatting!B$1,"argObject.add(",H165,");",CHAR(10),Formatting!B$1,Formatting!B$1,"argObject.add(",J165,");",CHAR(10),Formatting!B$1,Formatting!B$1,"argObject.add(",L165,");",CHAR(10))))),IF(C165="void",CONCATENATE(Formatting!B$1,Formatting!B$1),CONCATENATE(Formatting!B$1,Formatting!B$1,"return (",W165,") ")),"super.getSimulatorNode().runGenericMethod(",Q165,",argObject);",CHAR(10),Formatting!B$1,"};")</f>
        <v xml:space="preserve">    @Override
    @InternalData (internalID=1159,commandIDs={"0x31","0xA4"},argNames={""})
    public void targetTrackingResetParameters() {
        ArrayList&lt;Object&gt; argObject=null;
        super.getSimulatorNode().runGenericMethod(1159,argObject);
    };</v>
      </c>
      <c r="AA165" s="7" t="str">
        <f>CONCATENATE(Formatting!B$1,"case ",Q165,": {//Origin [",A165,"] Method [",TRIM(Y165),"]",CHAR(10),IF(F165="","",IF(F165=1,CONCATENATE(Formatting!B$1,Formatting!B$1,G165," ",H165,"=(",R165,") argObject.get(0);",CHAR(10)),IF(F165=2,CONCATENATE(Formatting!B$1,Formatting!B$1,G165," ",H165,"=(",R165,") argObject.get(0);",CHAR(10),Formatting!B$1,Formatting!B$1,I165," ",J165,"=(",S165,") argObject.get(1);",CHAR(10)),CONCATENATE(Formatting!B$1,Formatting!B$1,G165," ",H165,"=(",R165,") argObject.get(0);",CHAR(10),Formatting!B$1,Formatting!B$1,I165," ",J165,"=(",S165,") argObject.get(1);",CHAR(10),Formatting!B$1,Formatting!B$1,K165," ",L165,"=(",T165,") argObject.get(2);",CHAR(10))))),IF(C165="void",CONCATENATE(Formatting!B$1,Formatting!B$1,"break; }"),CONCATENATE(Formatting!B$1,Formatting!B$1,C165," result=",IF(C165="void","null",IF(OR(C165="byte",C165="int",C165="long"),"0",IF(C165="String",CONCATENATE(CHAR(34),"Placeholder",CHAR(34)),IF(C165="byte[]",CONCATENATE("new byte[",D165,"]"),IF(C165="float","0",IF(C165="double","0","ERROR")))))),";",CHAR(10),Formatting!B$1,Formatting!B$1,"globalResult=result;",CHAR(10),Formatting!B$1,Formatting!B$1,"break;}")))</f>
        <v xml:space="preserve">    case 1159: {//Origin [IFineADCS] Method [void targetTrackingResetParameters();//1159//High level command to interact with FineADCS]
        break; }</v>
      </c>
      <c r="AB165" s="7" t="str">
        <f t="shared" si="13"/>
        <v>/**
&lt;pre&gt;
High level command to interact with FineADCS
Input parameters:
Return parameters:void
Size of returned parameters: 0
Set Target to initial parameters
&lt;/pre&gt;
*/
void targetTrackingResetParameters();//1159</v>
      </c>
    </row>
    <row r="166" spans="1:28" ht="150" x14ac:dyDescent="0.25">
      <c r="A166" s="2" t="s">
        <v>5</v>
      </c>
      <c r="B166" s="2" t="s">
        <v>6</v>
      </c>
      <c r="C166" s="2" t="str">
        <f>'Data types'!A$1</f>
        <v>void</v>
      </c>
      <c r="D166" s="2">
        <v>0</v>
      </c>
      <c r="E166" s="2" t="s">
        <v>474</v>
      </c>
      <c r="J166" s="10"/>
      <c r="L166" s="10"/>
      <c r="M166" s="10" t="s">
        <v>76</v>
      </c>
      <c r="N166" s="16" t="s">
        <v>475</v>
      </c>
      <c r="O166" s="10" t="s">
        <v>58</v>
      </c>
      <c r="P166" s="12" t="s">
        <v>48</v>
      </c>
      <c r="Q166" s="3">
        <f t="shared" si="14"/>
        <v>1160</v>
      </c>
      <c r="R166" s="3" t="str">
        <f>IF(G166="","",VLOOKUP(G166,'Data types'!A$1:B$20,2,FALSE))</f>
        <v/>
      </c>
      <c r="S166" s="3" t="str">
        <f>IF(I166="","",VLOOKUP(I166,'Data types'!A$1:B$20,2,FALSE))</f>
        <v/>
      </c>
      <c r="T166" s="3" t="str">
        <f>IF(K166="","",VLOOKUP(K166,'Data types'!A$1:B$20,2,FALSE))</f>
        <v/>
      </c>
      <c r="U166" s="3" t="str">
        <f t="shared" si="10"/>
        <v/>
      </c>
      <c r="V166" s="3" t="str">
        <f t="shared" si="11"/>
        <v/>
      </c>
      <c r="W166" s="3">
        <f>IF(C166="","",VLOOKUP(C166,'Data types'!$A$1:$B$20,2,FALSE))</f>
        <v>0</v>
      </c>
      <c r="X166" s="24" t="str">
        <f t="shared" si="12"/>
        <v>/**
&lt;pre&gt;
High level command to interact with FineADCS
Input parameters:
Return parameters:void
Size of returned parameters: 0
Set orbital r,v + epoch time
&lt;/pre&gt;
*/</v>
      </c>
      <c r="Y166" s="6" t="str">
        <f>CONCATENATE(Formatting!B$1,C166," ",E166,"(",V166,");//",Q166,"//",M166)</f>
        <v xml:space="preserve">    void orbitSetRV();//1160//High level command to interact with FineADCS</v>
      </c>
      <c r="Z166" s="7" t="str">
        <f>CONCATENATE(Formatting!B$1,"@Override",CHAR(10),Formatting!B$1,"@InternalData (internalID=",Q166,",commandIDs={",CHAR(34),O166,CHAR(34),",",CHAR(34),P166,CHAR(34),"},argNames={",IF(F166="",CONCATENATE(CHAR(34),CHAR(34)),IF(F166=1,CONCATENATE(CHAR(34),H166,CHAR(34)),IF(F166=2,CONCATENATE(CHAR(34),H166,CHAR(34),",",CHAR(34),J166,CHAR(34)),IF(F166=3,CONCATENATE(CHAR(34),H166,CHAR(34),",",CHAR(34),J166,CHAR(34),",",CHAR(34),L166,CHAR(34)),"other")))),"})",CHAR(10),Formatting!B$1,"public ",C166," ",E166,"(",V166,") {",CHAR(10),IF(F166="",CONCATENATE(Formatting!B$1,Formatting!B$1,"ArrayList&lt;Object&gt; argObject=null;",CHAR(10)),IF(F166=1,CONCATENATE(Formatting!B$1,Formatting!B$1,"ArrayList&lt;Object&gt; argObject = new ArrayList&lt;Object&gt;();",CHAR(10),Formatting!B$1,Formatting!B$1,"argObject.add(",H166,");",CHAR(10)),IF(F166=2,CONCATENATE(Formatting!B$1,Formatting!B$1,"ArrayList&lt;Object&gt; argObject = new ArrayList&lt;Object&gt;();",CHAR(10),Formatting!B$1,Formatting!B$1,"argObject.add(",H166,");",CHAR(10),Formatting!B$1,Formatting!B$1,"argObject.add(",J166,");",CHAR(10)),CONCATENATE(Formatting!B$1,Formatting!B$1,"ArrayList&lt;Object&gt; argObject = new ArrayList&lt;Object&gt;();",CHAR(10),Formatting!B$1,Formatting!B$1,"argObject.add(",H166,");",CHAR(10),Formatting!B$1,Formatting!B$1,"argObject.add(",J166,");",CHAR(10),Formatting!B$1,Formatting!B$1,"argObject.add(",L166,");",CHAR(10))))),IF(C166="void",CONCATENATE(Formatting!B$1,Formatting!B$1),CONCATENATE(Formatting!B$1,Formatting!B$1,"return (",W166,") ")),"super.getSimulatorNode().runGenericMethod(",Q166,",argObject);",CHAR(10),Formatting!B$1,"};")</f>
        <v xml:space="preserve">    @Override
    @InternalData (internalID=1160,commandIDs={"0x32","0x01"},argNames={""})
    public void orbitSetRV() {
        ArrayList&lt;Object&gt; argObject=null;
        super.getSimulatorNode().runGenericMethod(1160,argObject);
    };</v>
      </c>
      <c r="AA166" s="7" t="str">
        <f>CONCATENATE(Formatting!B$1,"case ",Q166,": {//Origin [",A166,"] Method [",TRIM(Y166),"]",CHAR(10),IF(F166="","",IF(F166=1,CONCATENATE(Formatting!B$1,Formatting!B$1,G166," ",H166,"=(",R166,") argObject.get(0);",CHAR(10)),IF(F166=2,CONCATENATE(Formatting!B$1,Formatting!B$1,G166," ",H166,"=(",R166,") argObject.get(0);",CHAR(10),Formatting!B$1,Formatting!B$1,I166," ",J166,"=(",S166,") argObject.get(1);",CHAR(10)),CONCATENATE(Formatting!B$1,Formatting!B$1,G166," ",H166,"=(",R166,") argObject.get(0);",CHAR(10),Formatting!B$1,Formatting!B$1,I166," ",J166,"=(",S166,") argObject.get(1);",CHAR(10),Formatting!B$1,Formatting!B$1,K166," ",L166,"=(",T166,") argObject.get(2);",CHAR(10))))),IF(C166="void",CONCATENATE(Formatting!B$1,Formatting!B$1,"break; }"),CONCATENATE(Formatting!B$1,Formatting!B$1,C166," result=",IF(C166="void","null",IF(OR(C166="byte",C166="int",C166="long"),"0",IF(C166="String",CONCATENATE(CHAR(34),"Placeholder",CHAR(34)),IF(C166="byte[]",CONCATENATE("new byte[",D166,"]"),IF(C166="float","0",IF(C166="double","0","ERROR")))))),";",CHAR(10),Formatting!B$1,Formatting!B$1,"globalResult=result;",CHAR(10),Formatting!B$1,Formatting!B$1,"break;}")))</f>
        <v xml:space="preserve">    case 1160: {//Origin [IFineADCS] Method [void orbitSetRV();//1160//High level command to interact with FineADCS]
        break; }</v>
      </c>
      <c r="AB166" s="7" t="str">
        <f t="shared" si="13"/>
        <v>/**
&lt;pre&gt;
High level command to interact with FineADCS
Input parameters:
Return parameters:void
Size of returned parameters: 0
Set orbital r,v + epoch time
&lt;/pre&gt;
*/
void orbitSetRV();//1160</v>
      </c>
    </row>
    <row r="167" spans="1:28" ht="195" x14ac:dyDescent="0.25">
      <c r="A167" s="2" t="s">
        <v>5</v>
      </c>
      <c r="B167" s="2" t="s">
        <v>6</v>
      </c>
      <c r="C167" s="2" t="str">
        <f>'Data types'!A$5</f>
        <v>byte[]</v>
      </c>
      <c r="D167" s="2">
        <v>32</v>
      </c>
      <c r="E167" s="2" t="s">
        <v>476</v>
      </c>
      <c r="J167" s="10"/>
      <c r="L167" s="10"/>
      <c r="M167" s="10" t="s">
        <v>76</v>
      </c>
      <c r="N167" s="16" t="s">
        <v>477</v>
      </c>
      <c r="O167" s="10" t="s">
        <v>58</v>
      </c>
      <c r="P167" s="12" t="s">
        <v>49</v>
      </c>
      <c r="Q167" s="3">
        <f t="shared" si="14"/>
        <v>1161</v>
      </c>
      <c r="R167" s="3" t="str">
        <f>IF(G167="","",VLOOKUP(G167,'Data types'!A$1:B$20,2,FALSE))</f>
        <v/>
      </c>
      <c r="S167" s="3" t="str">
        <f>IF(I167="","",VLOOKUP(I167,'Data types'!A$1:B$20,2,FALSE))</f>
        <v/>
      </c>
      <c r="T167" s="3" t="str">
        <f>IF(K167="","",VLOOKUP(K167,'Data types'!A$1:B$20,2,FALSE))</f>
        <v/>
      </c>
      <c r="U167" s="3" t="str">
        <f t="shared" si="10"/>
        <v/>
      </c>
      <c r="V167" s="3" t="str">
        <f t="shared" si="11"/>
        <v/>
      </c>
      <c r="W167" s="3" t="str">
        <f>IF(C167="","",VLOOKUP(C167,'Data types'!$A$1:$B$20,2,FALSE))</f>
        <v>byte[]</v>
      </c>
      <c r="X167" s="24" t="str">
        <f t="shared" si="12"/>
        <v>/**
&lt;pre&gt;
High level command to interact with FineADCS
Input parameters:
Return parameters:byte[]
Size of returned parameters: 32
Get orbital r, v , JDUT
3x F32 : r [m/s]
3x F32 : v [km/s]
1x F64 : JDUT [days]
&lt;/pre&gt;
*/</v>
      </c>
      <c r="Y167" s="6" t="str">
        <f>CONCATENATE(Formatting!B$1,C167," ",E167,"(",V167,");//",Q167,"//",M167)</f>
        <v xml:space="preserve">    byte[] orbitGetRV();//1161//High level command to interact with FineADCS</v>
      </c>
      <c r="Z167" s="7" t="str">
        <f>CONCATENATE(Formatting!B$1,"@Override",CHAR(10),Formatting!B$1,"@InternalData (internalID=",Q167,",commandIDs={",CHAR(34),O167,CHAR(34),",",CHAR(34),P167,CHAR(34),"},argNames={",IF(F167="",CONCATENATE(CHAR(34),CHAR(34)),IF(F167=1,CONCATENATE(CHAR(34),H167,CHAR(34)),IF(F167=2,CONCATENATE(CHAR(34),H167,CHAR(34),",",CHAR(34),J167,CHAR(34)),IF(F167=3,CONCATENATE(CHAR(34),H167,CHAR(34),",",CHAR(34),J167,CHAR(34),",",CHAR(34),L167,CHAR(34)),"other")))),"})",CHAR(10),Formatting!B$1,"public ",C167," ",E167,"(",V167,") {",CHAR(10),IF(F167="",CONCATENATE(Formatting!B$1,Formatting!B$1,"ArrayList&lt;Object&gt; argObject=null;",CHAR(10)),IF(F167=1,CONCATENATE(Formatting!B$1,Formatting!B$1,"ArrayList&lt;Object&gt; argObject = new ArrayList&lt;Object&gt;();",CHAR(10),Formatting!B$1,Formatting!B$1,"argObject.add(",H167,");",CHAR(10)),IF(F167=2,CONCATENATE(Formatting!B$1,Formatting!B$1,"ArrayList&lt;Object&gt; argObject = new ArrayList&lt;Object&gt;();",CHAR(10),Formatting!B$1,Formatting!B$1,"argObject.add(",H167,");",CHAR(10),Formatting!B$1,Formatting!B$1,"argObject.add(",J167,");",CHAR(10)),CONCATENATE(Formatting!B$1,Formatting!B$1,"ArrayList&lt;Object&gt; argObject = new ArrayList&lt;Object&gt;();",CHAR(10),Formatting!B$1,Formatting!B$1,"argObject.add(",H167,");",CHAR(10),Formatting!B$1,Formatting!B$1,"argObject.add(",J167,");",CHAR(10),Formatting!B$1,Formatting!B$1,"argObject.add(",L167,");",CHAR(10))))),IF(C167="void",CONCATENATE(Formatting!B$1,Formatting!B$1),CONCATENATE(Formatting!B$1,Formatting!B$1,"return (",W167,") ")),"super.getSimulatorNode().runGenericMethod(",Q167,",argObject);",CHAR(10),Formatting!B$1,"};")</f>
        <v xml:space="preserve">    @Override
    @InternalData (internalID=1161,commandIDs={"0x32","0x02"},argNames={""})
    public byte[] orbitGetRV() {
        ArrayList&lt;Object&gt; argObject=null;
        return (byte[]) super.getSimulatorNode().runGenericMethod(1161,argObject);
    };</v>
      </c>
      <c r="AA167" s="7" t="str">
        <f>CONCATENATE(Formatting!B$1,"case ",Q167,": {//Origin [",A167,"] Method [",TRIM(Y167),"]",CHAR(10),IF(F167="","",IF(F167=1,CONCATENATE(Formatting!B$1,Formatting!B$1,G167," ",H167,"=(",R167,") argObject.get(0);",CHAR(10)),IF(F167=2,CONCATENATE(Formatting!B$1,Formatting!B$1,G167," ",H167,"=(",R167,") argObject.get(0);",CHAR(10),Formatting!B$1,Formatting!B$1,I167," ",J167,"=(",S167,") argObject.get(1);",CHAR(10)),CONCATENATE(Formatting!B$1,Formatting!B$1,G167," ",H167,"=(",R167,") argObject.get(0);",CHAR(10),Formatting!B$1,Formatting!B$1,I167," ",J167,"=(",S167,") argObject.get(1);",CHAR(10),Formatting!B$1,Formatting!B$1,K167," ",L167,"=(",T167,") argObject.get(2);",CHAR(10))))),IF(C167="void",CONCATENATE(Formatting!B$1,Formatting!B$1,"break; }"),CONCATENATE(Formatting!B$1,Formatting!B$1,C167," result=",IF(C167="void","null",IF(OR(C167="byte",C167="int",C167="long"),"0",IF(C167="String",CONCATENATE(CHAR(34),"Placeholder",CHAR(34)),IF(C167="byte[]",CONCATENATE("new byte[",D167,"]"),IF(C167="float","0",IF(C167="double","0","ERROR")))))),";",CHAR(10),Formatting!B$1,Formatting!B$1,"globalResult=result;",CHAR(10),Formatting!B$1,Formatting!B$1,"break;}")))</f>
        <v xml:space="preserve">    case 1161: {//Origin [IFineADCS] Method [byte[] orbitGetRV();//1161//High level command to interact with FineADCS]
        byte[] result=new byte[32];
        globalResult=result;
        break;}</v>
      </c>
      <c r="AB167" s="7" t="str">
        <f t="shared" si="13"/>
        <v>/**
&lt;pre&gt;
High level command to interact with FineADCS
Input parameters:
Return parameters:byte[]
Size of returned parameters: 32
Get orbital r, v , JDUT
3x F32 : r [m/s]
3x F32 : v [km/s]
1x F64 : JDUT [days]
&lt;/pre&gt;
*/
byte[] orbitGetRV();//1161</v>
      </c>
    </row>
    <row r="168" spans="1:28" ht="240" x14ac:dyDescent="0.25">
      <c r="A168" s="2" t="s">
        <v>5</v>
      </c>
      <c r="B168" s="2" t="s">
        <v>6</v>
      </c>
      <c r="C168" s="2" t="str">
        <f>'Data types'!A$1</f>
        <v>void</v>
      </c>
      <c r="D168" s="2">
        <v>0</v>
      </c>
      <c r="E168" s="2" t="s">
        <v>481</v>
      </c>
      <c r="F168" s="2">
        <v>1</v>
      </c>
      <c r="G168" s="2" t="str">
        <f>'Data types'!$A$5</f>
        <v>byte[]</v>
      </c>
      <c r="H168" s="2" t="s">
        <v>482</v>
      </c>
      <c r="J168" s="10"/>
      <c r="L168" s="10"/>
      <c r="M168" s="10" t="s">
        <v>76</v>
      </c>
      <c r="N168" s="16" t="s">
        <v>483</v>
      </c>
      <c r="O168" s="10" t="s">
        <v>58</v>
      </c>
      <c r="P168" s="12" t="s">
        <v>50</v>
      </c>
      <c r="Q168" s="3">
        <f t="shared" si="14"/>
        <v>1162</v>
      </c>
      <c r="R168" s="3" t="str">
        <f>IF(G168="","",VLOOKUP(G168,'Data types'!A$1:B$20,2,FALSE))</f>
        <v>byte[]</v>
      </c>
      <c r="S168" s="3" t="str">
        <f>IF(I168="","",VLOOKUP(I168,'Data types'!A$1:B$20,2,FALSE))</f>
        <v/>
      </c>
      <c r="T168" s="3" t="str">
        <f>IF(K168="","",VLOOKUP(K168,'Data types'!A$1:B$20,2,FALSE))</f>
        <v/>
      </c>
      <c r="U168" s="3" t="str">
        <f t="shared" si="10"/>
        <v>tleData</v>
      </c>
      <c r="V168" s="3" t="str">
        <f t="shared" si="11"/>
        <v>byte[] tleData</v>
      </c>
      <c r="W168" s="3">
        <f>IF(C168="","",VLOOKUP(C168,'Data types'!$A$1:$B$20,2,FALSE))</f>
        <v>0</v>
      </c>
      <c r="X168" s="24" t="str">
        <f t="shared" si="12"/>
        <v>/**
&lt;pre&gt;
High level command to interact with FineADCS
Input parameters:byte[] tleData
Return parameters:void
Size of returned parameters: 0
TLE Data
69x UI8 : Line 1
UI8 : Empty Character -&gt;
’\0’
69x UI8 : Line 2
UI8 : Empty Character -&gt;
’\0’
&lt;/pre&gt;
*/</v>
      </c>
      <c r="Y168" s="6" t="str">
        <f>CONCATENATE(Formatting!B$1,C168," ",E168,"(",V168,");//",Q168,"//",M168)</f>
        <v xml:space="preserve">    void orbitSetTLE(byte[] tleData);//1162//High level command to interact with FineADCS</v>
      </c>
      <c r="Z168" s="7" t="str">
        <f>CONCATENATE(Formatting!B$1,"@Override",CHAR(10),Formatting!B$1,"@InternalData (internalID=",Q168,",commandIDs={",CHAR(34),O168,CHAR(34),",",CHAR(34),P168,CHAR(34),"},argNames={",IF(F168="",CONCATENATE(CHAR(34),CHAR(34)),IF(F168=1,CONCATENATE(CHAR(34),H168,CHAR(34)),IF(F168=2,CONCATENATE(CHAR(34),H168,CHAR(34),",",CHAR(34),J168,CHAR(34)),IF(F168=3,CONCATENATE(CHAR(34),H168,CHAR(34),",",CHAR(34),J168,CHAR(34),",",CHAR(34),L168,CHAR(34)),"other")))),"})",CHAR(10),Formatting!B$1,"public ",C168," ",E168,"(",V168,") {",CHAR(10),IF(F168="",CONCATENATE(Formatting!B$1,Formatting!B$1,"ArrayList&lt;Object&gt; argObject=null;",CHAR(10)),IF(F168=1,CONCATENATE(Formatting!B$1,Formatting!B$1,"ArrayList&lt;Object&gt; argObject = new ArrayList&lt;Object&gt;();",CHAR(10),Formatting!B$1,Formatting!B$1,"argObject.add(",H168,");",CHAR(10)),IF(F168=2,CONCATENATE(Formatting!B$1,Formatting!B$1,"ArrayList&lt;Object&gt; argObject = new ArrayList&lt;Object&gt;();",CHAR(10),Formatting!B$1,Formatting!B$1,"argObject.add(",H168,");",CHAR(10),Formatting!B$1,Formatting!B$1,"argObject.add(",J168,");",CHAR(10)),CONCATENATE(Formatting!B$1,Formatting!B$1,"ArrayList&lt;Object&gt; argObject = new ArrayList&lt;Object&gt;();",CHAR(10),Formatting!B$1,Formatting!B$1,"argObject.add(",H168,");",CHAR(10),Formatting!B$1,Formatting!B$1,"argObject.add(",J168,");",CHAR(10),Formatting!B$1,Formatting!B$1,"argObject.add(",L168,");",CHAR(10))))),IF(C168="void",CONCATENATE(Formatting!B$1,Formatting!B$1),CONCATENATE(Formatting!B$1,Formatting!B$1,"return (",W168,") ")),"super.getSimulatorNode().runGenericMethod(",Q168,",argObject);",CHAR(10),Formatting!B$1,"};")</f>
        <v xml:space="preserve">    @Override
    @InternalData (internalID=1162,commandIDs={"0x32","0x03"},argNames={"tleData"})
    public void orbitSetTLE(byte[] tleData) {
        ArrayList&lt;Object&gt; argObject = new ArrayList&lt;Object&gt;();
        argObject.add(tleData);
        super.getSimulatorNode().runGenericMethod(1162,argObject);
    };</v>
      </c>
      <c r="AA168" s="7" t="str">
        <f>CONCATENATE(Formatting!B$1,"case ",Q168,": {//Origin [",A168,"] Method [",TRIM(Y168),"]",CHAR(10),IF(F168="","",IF(F168=1,CONCATENATE(Formatting!B$1,Formatting!B$1,G168," ",H168,"=(",R168,") argObject.get(0);",CHAR(10)),IF(F168=2,CONCATENATE(Formatting!B$1,Formatting!B$1,G168," ",H168,"=(",R168,") argObject.get(0);",CHAR(10),Formatting!B$1,Formatting!B$1,I168," ",J168,"=(",S168,") argObject.get(1);",CHAR(10)),CONCATENATE(Formatting!B$1,Formatting!B$1,G168," ",H168,"=(",R168,") argObject.get(0);",CHAR(10),Formatting!B$1,Formatting!B$1,I168," ",J168,"=(",S168,") argObject.get(1);",CHAR(10),Formatting!B$1,Formatting!B$1,K168," ",L168,"=(",T168,") argObject.get(2);",CHAR(10))))),IF(C168="void",CONCATENATE(Formatting!B$1,Formatting!B$1,"break; }"),CONCATENATE(Formatting!B$1,Formatting!B$1,C168," result=",IF(C168="void","null",IF(OR(C168="byte",C168="int",C168="long"),"0",IF(C168="String",CONCATENATE(CHAR(34),"Placeholder",CHAR(34)),IF(C168="byte[]",CONCATENATE("new byte[",D168,"]"),IF(C168="float","0",IF(C168="double","0","ERROR")))))),";",CHAR(10),Formatting!B$1,Formatting!B$1,"globalResult=result;",CHAR(10),Formatting!B$1,Formatting!B$1,"break;}")))</f>
        <v xml:space="preserve">    case 1162: {//Origin [IFineADCS] Method [void orbitSetTLE(byte[] tleData);//1162//High level command to interact with FineADCS]
        byte[] tleData=(byte[]) argObject.get(0);
        break; }</v>
      </c>
      <c r="AB168" s="7" t="str">
        <f t="shared" si="13"/>
        <v>/**
&lt;pre&gt;
High level command to interact with FineADCS
Input parameters:byte[] tleData
Return parameters:void
Size of returned parameters: 0
TLE Data
69x UI8 : Line 1
UI8 : Empty Character -&gt;
’\0’
69x UI8 : Line 2
UI8 : Empty Character -&gt;
’\0’
&lt;/pre&gt;
*/
void orbitSetTLE(byte[] tleData);//1162</v>
      </c>
    </row>
    <row r="169" spans="1:28" ht="150" x14ac:dyDescent="0.25">
      <c r="A169" s="2" t="s">
        <v>5</v>
      </c>
      <c r="B169" s="2" t="s">
        <v>6</v>
      </c>
      <c r="C169" s="2" t="str">
        <f>'Data types'!A$5</f>
        <v>byte[]</v>
      </c>
      <c r="D169" s="2">
        <v>32</v>
      </c>
      <c r="E169" s="2" t="s">
        <v>484</v>
      </c>
      <c r="F169" s="2">
        <v>1</v>
      </c>
      <c r="G169" s="2" t="str">
        <f>'Data types'!$A$2</f>
        <v>int</v>
      </c>
      <c r="H169" s="2" t="s">
        <v>485</v>
      </c>
      <c r="J169" s="10"/>
      <c r="L169" s="10"/>
      <c r="M169" s="10" t="s">
        <v>76</v>
      </c>
      <c r="N169" s="16" t="s">
        <v>486</v>
      </c>
      <c r="O169" s="10" t="s">
        <v>58</v>
      </c>
      <c r="P169" s="12" t="s">
        <v>54</v>
      </c>
      <c r="Q169" s="3">
        <f t="shared" si="14"/>
        <v>1163</v>
      </c>
      <c r="R169" s="3" t="str">
        <f>IF(G169="","",VLOOKUP(G169,'Data types'!A$1:B$20,2,FALSE))</f>
        <v>Integer</v>
      </c>
      <c r="S169" s="3" t="str">
        <f>IF(I169="","",VLOOKUP(I169,'Data types'!A$1:B$20,2,FALSE))</f>
        <v/>
      </c>
      <c r="T169" s="3" t="str">
        <f>IF(K169="","",VLOOKUP(K169,'Data types'!A$1:B$20,2,FALSE))</f>
        <v/>
      </c>
      <c r="U169" s="3" t="str">
        <f t="shared" si="10"/>
        <v>updateInterval</v>
      </c>
      <c r="V169" s="3" t="str">
        <f t="shared" si="11"/>
        <v>int updateInterval</v>
      </c>
      <c r="W169" s="3" t="str">
        <f>IF(C169="","",VLOOKUP(C169,'Data types'!$A$1:$B$20,2,FALSE))</f>
        <v>byte[]</v>
      </c>
      <c r="X169" s="24" t="str">
        <f t="shared" si="12"/>
        <v>/**
&lt;pre&gt;
High level command to interact with FineADCS
Input parameters:int updateInterval
Return parameters:byte[]
Size of returned parameters: 32
UI32: Update Interval in [msec]
&lt;/pre&gt;
*/</v>
      </c>
      <c r="Y169" s="6" t="str">
        <f>CONCATENATE(Formatting!B$1,C169," ",E169,"(",V169,");//",Q169,"//",M169)</f>
        <v xml:space="preserve">    byte[] orbitSetUpdateInterval(int updateInterval);//1163//High level command to interact with FineADCS</v>
      </c>
      <c r="Z169" s="7" t="str">
        <f>CONCATENATE(Formatting!B$1,"@Override",CHAR(10),Formatting!B$1,"@InternalData (internalID=",Q169,",commandIDs={",CHAR(34),O169,CHAR(34),",",CHAR(34),P169,CHAR(34),"},argNames={",IF(F169="",CONCATENATE(CHAR(34),CHAR(34)),IF(F169=1,CONCATENATE(CHAR(34),H169,CHAR(34)),IF(F169=2,CONCATENATE(CHAR(34),H169,CHAR(34),",",CHAR(34),J169,CHAR(34)),IF(F169=3,CONCATENATE(CHAR(34),H169,CHAR(34),",",CHAR(34),J169,CHAR(34),",",CHAR(34),L169,CHAR(34)),"other")))),"})",CHAR(10),Formatting!B$1,"public ",C169," ",E169,"(",V169,") {",CHAR(10),IF(F169="",CONCATENATE(Formatting!B$1,Formatting!B$1,"ArrayList&lt;Object&gt; argObject=null;",CHAR(10)),IF(F169=1,CONCATENATE(Formatting!B$1,Formatting!B$1,"ArrayList&lt;Object&gt; argObject = new ArrayList&lt;Object&gt;();",CHAR(10),Formatting!B$1,Formatting!B$1,"argObject.add(",H169,");",CHAR(10)),IF(F169=2,CONCATENATE(Formatting!B$1,Formatting!B$1,"ArrayList&lt;Object&gt; argObject = new ArrayList&lt;Object&gt;();",CHAR(10),Formatting!B$1,Formatting!B$1,"argObject.add(",H169,");",CHAR(10),Formatting!B$1,Formatting!B$1,"argObject.add(",J169,");",CHAR(10)),CONCATENATE(Formatting!B$1,Formatting!B$1,"ArrayList&lt;Object&gt; argObject = new ArrayList&lt;Object&gt;();",CHAR(10),Formatting!B$1,Formatting!B$1,"argObject.add(",H169,");",CHAR(10),Formatting!B$1,Formatting!B$1,"argObject.add(",J169,");",CHAR(10),Formatting!B$1,Formatting!B$1,"argObject.add(",L169,");",CHAR(10))))),IF(C169="void",CONCATENATE(Formatting!B$1,Formatting!B$1),CONCATENATE(Formatting!B$1,Formatting!B$1,"return (",W169,") ")),"super.getSimulatorNode().runGenericMethod(",Q169,",argObject);",CHAR(10),Formatting!B$1,"};")</f>
        <v xml:space="preserve">    @Override
    @InternalData (internalID=1163,commandIDs={"0x32","0x10"},argNames={"updateInterval"})
    public byte[] orbitSetUpdateInterval(int updateInterval) {
        ArrayList&lt;Object&gt; argObject = new ArrayList&lt;Object&gt;();
        argObject.add(updateInterval);
        return (byte[]) super.getSimulatorNode().runGenericMethod(1163,argObject);
    };</v>
      </c>
      <c r="AA169" s="7" t="str">
        <f>CONCATENATE(Formatting!B$1,"case ",Q169,": {//Origin [",A169,"] Method [",TRIM(Y169),"]",CHAR(10),IF(F169="","",IF(F169=1,CONCATENATE(Formatting!B$1,Formatting!B$1,G169," ",H169,"=(",R169,") argObject.get(0);",CHAR(10)),IF(F169=2,CONCATENATE(Formatting!B$1,Formatting!B$1,G169," ",H169,"=(",R169,") argObject.get(0);",CHAR(10),Formatting!B$1,Formatting!B$1,I169," ",J169,"=(",S169,") argObject.get(1);",CHAR(10)),CONCATENATE(Formatting!B$1,Formatting!B$1,G169," ",H169,"=(",R169,") argObject.get(0);",CHAR(10),Formatting!B$1,Formatting!B$1,I169," ",J169,"=(",S169,") argObject.get(1);",CHAR(10),Formatting!B$1,Formatting!B$1,K169," ",L169,"=(",T169,") argObject.get(2);",CHAR(10))))),IF(C169="void",CONCATENATE(Formatting!B$1,Formatting!B$1,"break; }"),CONCATENATE(Formatting!B$1,Formatting!B$1,C169," result=",IF(C169="void","null",IF(OR(C169="byte",C169="int",C169="long"),"0",IF(C169="String",CONCATENATE(CHAR(34),"Placeholder",CHAR(34)),IF(C169="byte[]",CONCATENATE("new byte[",D169,"]"),IF(C169="float","0",IF(C169="double","0","ERROR")))))),";",CHAR(10),Formatting!B$1,Formatting!B$1,"globalResult=result;",CHAR(10),Formatting!B$1,Formatting!B$1,"break;}")))</f>
        <v xml:space="preserve">    case 1163: {//Origin [IFineADCS] Method [byte[] orbitSetUpdateInterval(int updateInterval);//1163//High level command to interact with FineADCS]
        int updateInterval=(Integer) argObject.get(0);
        byte[] result=new byte[32];
        globalResult=result;
        break;}</v>
      </c>
      <c r="AB169" s="7" t="str">
        <f t="shared" si="13"/>
        <v>/**
&lt;pre&gt;
High level command to interact with FineADCS
Input parameters:int updateInterval
Return parameters:byte[]
Size of returned parameters: 32
UI32: Update Interval in [msec]
&lt;/pre&gt;
*/
byte[] orbitSetUpdateInterval(int updateInterval);//1163</v>
      </c>
    </row>
    <row r="170" spans="1:28" ht="150" x14ac:dyDescent="0.25">
      <c r="A170" s="2" t="s">
        <v>5</v>
      </c>
      <c r="B170" s="2" t="s">
        <v>6</v>
      </c>
      <c r="C170" s="2" t="str">
        <f>'Data types'!A$1</f>
        <v>void</v>
      </c>
      <c r="D170" s="2">
        <v>0</v>
      </c>
      <c r="E170" s="2" t="s">
        <v>487</v>
      </c>
      <c r="J170" s="10"/>
      <c r="L170" s="10"/>
      <c r="M170" s="10" t="s">
        <v>76</v>
      </c>
      <c r="N170" s="16" t="s">
        <v>488</v>
      </c>
      <c r="O170" s="10" t="s">
        <v>123</v>
      </c>
      <c r="P170" s="12" t="s">
        <v>48</v>
      </c>
      <c r="Q170" s="3">
        <f t="shared" si="14"/>
        <v>1164</v>
      </c>
      <c r="R170" s="3" t="str">
        <f>IF(G170="","",VLOOKUP(G170,'Data types'!A$1:B$20,2,FALSE))</f>
        <v/>
      </c>
      <c r="S170" s="3" t="str">
        <f>IF(I170="","",VLOOKUP(I170,'Data types'!A$1:B$20,2,FALSE))</f>
        <v/>
      </c>
      <c r="T170" s="3" t="str">
        <f>IF(K170="","",VLOOKUP(K170,'Data types'!A$1:B$20,2,FALSE))</f>
        <v/>
      </c>
      <c r="U170" s="3" t="str">
        <f t="shared" si="10"/>
        <v/>
      </c>
      <c r="V170" s="3" t="str">
        <f t="shared" si="11"/>
        <v/>
      </c>
      <c r="W170" s="3">
        <f>IF(C170="","",VLOOKUP(C170,'Data types'!$A$1:$B$20,2,FALSE))</f>
        <v>0</v>
      </c>
      <c r="X170" s="24" t="str">
        <f t="shared" si="12"/>
        <v>/**
&lt;pre&gt;
High level command to interact with FineADCS
Input parameters:
Return parameters:void
Size of returned parameters: 0
Same as cmd ’Set Mode: Safe’ [0x02]
&lt;/pre&gt;
*/</v>
      </c>
      <c r="Y170" s="6" t="str">
        <f>CONCATENATE(Formatting!B$1,C170," ",E170,"(",V170,");//",Q170,"//",M170)</f>
        <v xml:space="preserve">    void opModeIdle();//1164//High level command to interact with FineADCS</v>
      </c>
      <c r="Z170" s="7" t="str">
        <f>CONCATENATE(Formatting!B$1,"@Override",CHAR(10),Formatting!B$1,"@InternalData (internalID=",Q170,",commandIDs={",CHAR(34),O170,CHAR(34),",",CHAR(34),P170,CHAR(34),"},argNames={",IF(F170="",CONCATENATE(CHAR(34),CHAR(34)),IF(F170=1,CONCATENATE(CHAR(34),H170,CHAR(34)),IF(F170=2,CONCATENATE(CHAR(34),H170,CHAR(34),",",CHAR(34),J170,CHAR(34)),IF(F170=3,CONCATENATE(CHAR(34),H170,CHAR(34),",",CHAR(34),J170,CHAR(34),",",CHAR(34),L170,CHAR(34)),"other")))),"})",CHAR(10),Formatting!B$1,"public ",C170," ",E170,"(",V170,") {",CHAR(10),IF(F170="",CONCATENATE(Formatting!B$1,Formatting!B$1,"ArrayList&lt;Object&gt; argObject=null;",CHAR(10)),IF(F170=1,CONCATENATE(Formatting!B$1,Formatting!B$1,"ArrayList&lt;Object&gt; argObject = new ArrayList&lt;Object&gt;();",CHAR(10),Formatting!B$1,Formatting!B$1,"argObject.add(",H170,");",CHAR(10)),IF(F170=2,CONCATENATE(Formatting!B$1,Formatting!B$1,"ArrayList&lt;Object&gt; argObject = new ArrayList&lt;Object&gt;();",CHAR(10),Formatting!B$1,Formatting!B$1,"argObject.add(",H170,");",CHAR(10),Formatting!B$1,Formatting!B$1,"argObject.add(",J170,");",CHAR(10)),CONCATENATE(Formatting!B$1,Formatting!B$1,"ArrayList&lt;Object&gt; argObject = new ArrayList&lt;Object&gt;();",CHAR(10),Formatting!B$1,Formatting!B$1,"argObject.add(",H170,");",CHAR(10),Formatting!B$1,Formatting!B$1,"argObject.add(",J170,");",CHAR(10),Formatting!B$1,Formatting!B$1,"argObject.add(",L170,");",CHAR(10))))),IF(C170="void",CONCATENATE(Formatting!B$1,Formatting!B$1),CONCATENATE(Formatting!B$1,Formatting!B$1,"return (",W170,") ")),"super.getSimulatorNode().runGenericMethod(",Q170,",argObject);",CHAR(10),Formatting!B$1,"};")</f>
        <v xml:space="preserve">    @Override
    @InternalData (internalID=1164,commandIDs={"0x36","0x01"},argNames={""})
    public void opModeIdle() {
        ArrayList&lt;Object&gt; argObject=null;
        super.getSimulatorNode().runGenericMethod(1164,argObject);
    };</v>
      </c>
      <c r="AA170" s="7" t="str">
        <f>CONCATENATE(Formatting!B$1,"case ",Q170,": {//Origin [",A170,"] Method [",TRIM(Y170),"]",CHAR(10),IF(F170="","",IF(F170=1,CONCATENATE(Formatting!B$1,Formatting!B$1,G170," ",H170,"=(",R170,") argObject.get(0);",CHAR(10)),IF(F170=2,CONCATENATE(Formatting!B$1,Formatting!B$1,G170," ",H170,"=(",R170,") argObject.get(0);",CHAR(10),Formatting!B$1,Formatting!B$1,I170," ",J170,"=(",S170,") argObject.get(1);",CHAR(10)),CONCATENATE(Formatting!B$1,Formatting!B$1,G170," ",H170,"=(",R170,") argObject.get(0);",CHAR(10),Formatting!B$1,Formatting!B$1,I170," ",J170,"=(",S170,") argObject.get(1);",CHAR(10),Formatting!B$1,Formatting!B$1,K170," ",L170,"=(",T170,") argObject.get(2);",CHAR(10))))),IF(C170="void",CONCATENATE(Formatting!B$1,Formatting!B$1,"break; }"),CONCATENATE(Formatting!B$1,Formatting!B$1,C170," result=",IF(C170="void","null",IF(OR(C170="byte",C170="int",C170="long"),"0",IF(C170="String",CONCATENATE(CHAR(34),"Placeholder",CHAR(34)),IF(C170="byte[]",CONCATENATE("new byte[",D170,"]"),IF(C170="float","0",IF(C170="double","0","ERROR")))))),";",CHAR(10),Formatting!B$1,Formatting!B$1,"globalResult=result;",CHAR(10),Formatting!B$1,Formatting!B$1,"break;}")))</f>
        <v xml:space="preserve">    case 1164: {//Origin [IFineADCS] Method [void opModeIdle();//1164//High level command to interact with FineADCS]
        break; }</v>
      </c>
      <c r="AB170" s="7" t="str">
        <f t="shared" si="13"/>
        <v>/**
&lt;pre&gt;
High level command to interact with FineADCS
Input parameters:
Return parameters:void
Size of returned parameters: 0
Same as cmd ’Set Mode: Safe’ [0x02]
&lt;/pre&gt;
*/
void opModeIdle();//1164</v>
      </c>
    </row>
    <row r="171" spans="1:28" ht="165" x14ac:dyDescent="0.25">
      <c r="A171" s="2" t="s">
        <v>5</v>
      </c>
      <c r="B171" s="2" t="s">
        <v>6</v>
      </c>
      <c r="C171" s="2" t="str">
        <f>'Data types'!A$1</f>
        <v>void</v>
      </c>
      <c r="D171" s="2">
        <v>0</v>
      </c>
      <c r="E171" s="2" t="s">
        <v>489</v>
      </c>
      <c r="J171" s="10"/>
      <c r="L171" s="10"/>
      <c r="M171" s="10" t="s">
        <v>76</v>
      </c>
      <c r="N171" s="16" t="s">
        <v>490</v>
      </c>
      <c r="O171" s="10" t="s">
        <v>123</v>
      </c>
      <c r="P171" s="12" t="s">
        <v>49</v>
      </c>
      <c r="Q171" s="3">
        <f t="shared" si="14"/>
        <v>1165</v>
      </c>
      <c r="R171" s="3" t="str">
        <f>IF(G171="","",VLOOKUP(G171,'Data types'!A$1:B$20,2,FALSE))</f>
        <v/>
      </c>
      <c r="S171" s="3" t="str">
        <f>IF(I171="","",VLOOKUP(I171,'Data types'!A$1:B$20,2,FALSE))</f>
        <v/>
      </c>
      <c r="T171" s="3" t="str">
        <f>IF(K171="","",VLOOKUP(K171,'Data types'!A$1:B$20,2,FALSE))</f>
        <v/>
      </c>
      <c r="U171" s="3" t="str">
        <f t="shared" si="10"/>
        <v/>
      </c>
      <c r="V171" s="3" t="str">
        <f t="shared" si="11"/>
        <v/>
      </c>
      <c r="W171" s="3">
        <f>IF(C171="","",VLOOKUP(C171,'Data types'!$A$1:$B$20,2,FALSE))</f>
        <v>0</v>
      </c>
      <c r="X171" s="24" t="str">
        <f t="shared" si="12"/>
        <v>/**
&lt;pre&gt;
High level command to interact with FineADCS
Input parameters:
Return parameters:void
Size of returned parameters: 0
Sets the ’Safe Mode’. All sensor polling off. All actuators off. No controlling.
&lt;/pre&gt;
*/</v>
      </c>
      <c r="Y171" s="6" t="str">
        <f>CONCATENATE(Formatting!B$1,C171," ",E171,"(",V171,");//",Q171,"//",M171)</f>
        <v xml:space="preserve">    void opModeSafe();//1165//High level command to interact with FineADCS</v>
      </c>
      <c r="Z171" s="7" t="str">
        <f>CONCATENATE(Formatting!B$1,"@Override",CHAR(10),Formatting!B$1,"@InternalData (internalID=",Q171,",commandIDs={",CHAR(34),O171,CHAR(34),",",CHAR(34),P171,CHAR(34),"},argNames={",IF(F171="",CONCATENATE(CHAR(34),CHAR(34)),IF(F171=1,CONCATENATE(CHAR(34),H171,CHAR(34)),IF(F171=2,CONCATENATE(CHAR(34),H171,CHAR(34),",",CHAR(34),J171,CHAR(34)),IF(F171=3,CONCATENATE(CHAR(34),H171,CHAR(34),",",CHAR(34),J171,CHAR(34),",",CHAR(34),L171,CHAR(34)),"other")))),"})",CHAR(10),Formatting!B$1,"public ",C171," ",E171,"(",V171,") {",CHAR(10),IF(F171="",CONCATENATE(Formatting!B$1,Formatting!B$1,"ArrayList&lt;Object&gt; argObject=null;",CHAR(10)),IF(F171=1,CONCATENATE(Formatting!B$1,Formatting!B$1,"ArrayList&lt;Object&gt; argObject = new ArrayList&lt;Object&gt;();",CHAR(10),Formatting!B$1,Formatting!B$1,"argObject.add(",H171,");",CHAR(10)),IF(F171=2,CONCATENATE(Formatting!B$1,Formatting!B$1,"ArrayList&lt;Object&gt; argObject = new ArrayList&lt;Object&gt;();",CHAR(10),Formatting!B$1,Formatting!B$1,"argObject.add(",H171,");",CHAR(10),Formatting!B$1,Formatting!B$1,"argObject.add(",J171,");",CHAR(10)),CONCATENATE(Formatting!B$1,Formatting!B$1,"ArrayList&lt;Object&gt; argObject = new ArrayList&lt;Object&gt;();",CHAR(10),Formatting!B$1,Formatting!B$1,"argObject.add(",H171,");",CHAR(10),Formatting!B$1,Formatting!B$1,"argObject.add(",J171,");",CHAR(10),Formatting!B$1,Formatting!B$1,"argObject.add(",L171,");",CHAR(10))))),IF(C171="void",CONCATENATE(Formatting!B$1,Formatting!B$1),CONCATENATE(Formatting!B$1,Formatting!B$1,"return (",W171,") ")),"super.getSimulatorNode().runGenericMethod(",Q171,",argObject);",CHAR(10),Formatting!B$1,"};")</f>
        <v xml:space="preserve">    @Override
    @InternalData (internalID=1165,commandIDs={"0x36","0x02"},argNames={""})
    public void opModeSafe() {
        ArrayList&lt;Object&gt; argObject=null;
        super.getSimulatorNode().runGenericMethod(1165,argObject);
    };</v>
      </c>
      <c r="AA171" s="7" t="str">
        <f>CONCATENATE(Formatting!B$1,"case ",Q171,": {//Origin [",A171,"] Method [",TRIM(Y171),"]",CHAR(10),IF(F171="","",IF(F171=1,CONCATENATE(Formatting!B$1,Formatting!B$1,G171," ",H171,"=(",R171,") argObject.get(0);",CHAR(10)),IF(F171=2,CONCATENATE(Formatting!B$1,Formatting!B$1,G171," ",H171,"=(",R171,") argObject.get(0);",CHAR(10),Formatting!B$1,Formatting!B$1,I171," ",J171,"=(",S171,") argObject.get(1);",CHAR(10)),CONCATENATE(Formatting!B$1,Formatting!B$1,G171," ",H171,"=(",R171,") argObject.get(0);",CHAR(10),Formatting!B$1,Formatting!B$1,I171," ",J171,"=(",S171,") argObject.get(1);",CHAR(10),Formatting!B$1,Formatting!B$1,K171," ",L171,"=(",T171,") argObject.get(2);",CHAR(10))))),IF(C171="void",CONCATENATE(Formatting!B$1,Formatting!B$1,"break; }"),CONCATENATE(Formatting!B$1,Formatting!B$1,C171," result=",IF(C171="void","null",IF(OR(C171="byte",C171="int",C171="long"),"0",IF(C171="String",CONCATENATE(CHAR(34),"Placeholder",CHAR(34)),IF(C171="byte[]",CONCATENATE("new byte[",D171,"]"),IF(C171="float","0",IF(C171="double","0","ERROR")))))),";",CHAR(10),Formatting!B$1,Formatting!B$1,"globalResult=result;",CHAR(10),Formatting!B$1,Formatting!B$1,"break;}")))</f>
        <v xml:space="preserve">    case 1165: {//Origin [IFineADCS] Method [void opModeSafe();//1165//High level command to interact with FineADCS]
        break; }</v>
      </c>
      <c r="AB171" s="7" t="str">
        <f t="shared" si="13"/>
        <v>/**
&lt;pre&gt;
High level command to interact with FineADCS
Input parameters:
Return parameters:void
Size of returned parameters: 0
Sets the ’Safe Mode’. All sensor polling off. All actuators off. No controlling.
&lt;/pre&gt;
*/
void opModeSafe();//1165</v>
      </c>
    </row>
    <row r="172" spans="1:28" ht="165" x14ac:dyDescent="0.25">
      <c r="A172" s="2" t="s">
        <v>5</v>
      </c>
      <c r="B172" s="2" t="s">
        <v>6</v>
      </c>
      <c r="C172" s="2" t="str">
        <f>'Data types'!A$1</f>
        <v>void</v>
      </c>
      <c r="D172" s="2">
        <v>0</v>
      </c>
      <c r="E172" s="2" t="s">
        <v>491</v>
      </c>
      <c r="J172" s="10"/>
      <c r="L172" s="10"/>
      <c r="M172" s="10" t="s">
        <v>76</v>
      </c>
      <c r="N172" s="16" t="s">
        <v>492</v>
      </c>
      <c r="O172" s="10" t="s">
        <v>123</v>
      </c>
      <c r="P172" s="12" t="s">
        <v>50</v>
      </c>
      <c r="Q172" s="3">
        <f t="shared" si="14"/>
        <v>1166</v>
      </c>
      <c r="R172" s="3" t="str">
        <f>IF(G172="","",VLOOKUP(G172,'Data types'!A$1:B$20,2,FALSE))</f>
        <v/>
      </c>
      <c r="S172" s="3" t="str">
        <f>IF(I172="","",VLOOKUP(I172,'Data types'!A$1:B$20,2,FALSE))</f>
        <v/>
      </c>
      <c r="T172" s="3" t="str">
        <f>IF(K172="","",VLOOKUP(K172,'Data types'!A$1:B$20,2,FALSE))</f>
        <v/>
      </c>
      <c r="U172" s="3" t="str">
        <f t="shared" si="10"/>
        <v/>
      </c>
      <c r="V172" s="3" t="str">
        <f t="shared" si="11"/>
        <v/>
      </c>
      <c r="W172" s="3">
        <f>IF(C172="","",VLOOKUP(C172,'Data types'!$A$1:$B$20,2,FALSE))</f>
        <v>0</v>
      </c>
      <c r="X172" s="24" t="str">
        <f t="shared" si="12"/>
        <v>/**
&lt;pre&gt;
High level command to interact with FineADCS
Input parameters:
Return parameters:void
Size of returned parameters: 0
Sets the ’Measurement Mode’. All sensor polling ON. All actuators off. No controlling.
&lt;/pre&gt;
*/</v>
      </c>
      <c r="Y172" s="6" t="str">
        <f>CONCATENATE(Formatting!B$1,C172," ",E172,"(",V172,");//",Q172,"//",M172)</f>
        <v xml:space="preserve">    void opModeMeasure();//1166//High level command to interact with FineADCS</v>
      </c>
      <c r="Z172" s="7" t="str">
        <f>CONCATENATE(Formatting!B$1,"@Override",CHAR(10),Formatting!B$1,"@InternalData (internalID=",Q172,",commandIDs={",CHAR(34),O172,CHAR(34),",",CHAR(34),P172,CHAR(34),"},argNames={",IF(F172="",CONCATENATE(CHAR(34),CHAR(34)),IF(F172=1,CONCATENATE(CHAR(34),H172,CHAR(34)),IF(F172=2,CONCATENATE(CHAR(34),H172,CHAR(34),",",CHAR(34),J172,CHAR(34)),IF(F172=3,CONCATENATE(CHAR(34),H172,CHAR(34),",",CHAR(34),J172,CHAR(34),",",CHAR(34),L172,CHAR(34)),"other")))),"})",CHAR(10),Formatting!B$1,"public ",C172," ",E172,"(",V172,") {",CHAR(10),IF(F172="",CONCATENATE(Formatting!B$1,Formatting!B$1,"ArrayList&lt;Object&gt; argObject=null;",CHAR(10)),IF(F172=1,CONCATENATE(Formatting!B$1,Formatting!B$1,"ArrayList&lt;Object&gt; argObject = new ArrayList&lt;Object&gt;();",CHAR(10),Formatting!B$1,Formatting!B$1,"argObject.add(",H172,");",CHAR(10)),IF(F172=2,CONCATENATE(Formatting!B$1,Formatting!B$1,"ArrayList&lt;Object&gt; argObject = new ArrayList&lt;Object&gt;();",CHAR(10),Formatting!B$1,Formatting!B$1,"argObject.add(",H172,");",CHAR(10),Formatting!B$1,Formatting!B$1,"argObject.add(",J172,");",CHAR(10)),CONCATENATE(Formatting!B$1,Formatting!B$1,"ArrayList&lt;Object&gt; argObject = new ArrayList&lt;Object&gt;();",CHAR(10),Formatting!B$1,Formatting!B$1,"argObject.add(",H172,");",CHAR(10),Formatting!B$1,Formatting!B$1,"argObject.add(",J172,");",CHAR(10),Formatting!B$1,Formatting!B$1,"argObject.add(",L172,");",CHAR(10))))),IF(C172="void",CONCATENATE(Formatting!B$1,Formatting!B$1),CONCATENATE(Formatting!B$1,Formatting!B$1,"return (",W172,") ")),"super.getSimulatorNode().runGenericMethod(",Q172,",argObject);",CHAR(10),Formatting!B$1,"};")</f>
        <v xml:space="preserve">    @Override
    @InternalData (internalID=1166,commandIDs={"0x36","0x03"},argNames={""})
    public void opModeMeasure() {
        ArrayList&lt;Object&gt; argObject=null;
        super.getSimulatorNode().runGenericMethod(1166,argObject);
    };</v>
      </c>
      <c r="AA172" s="7" t="str">
        <f>CONCATENATE(Formatting!B$1,"case ",Q172,": {//Origin [",A172,"] Method [",TRIM(Y172),"]",CHAR(10),IF(F172="","",IF(F172=1,CONCATENATE(Formatting!B$1,Formatting!B$1,G172," ",H172,"=(",R172,") argObject.get(0);",CHAR(10)),IF(F172=2,CONCATENATE(Formatting!B$1,Formatting!B$1,G172," ",H172,"=(",R172,") argObject.get(0);",CHAR(10),Formatting!B$1,Formatting!B$1,I172," ",J172,"=(",S172,") argObject.get(1);",CHAR(10)),CONCATENATE(Formatting!B$1,Formatting!B$1,G172," ",H172,"=(",R172,") argObject.get(0);",CHAR(10),Formatting!B$1,Formatting!B$1,I172," ",J172,"=(",S172,") argObject.get(1);",CHAR(10),Formatting!B$1,Formatting!B$1,K172," ",L172,"=(",T172,") argObject.get(2);",CHAR(10))))),IF(C172="void",CONCATENATE(Formatting!B$1,Formatting!B$1,"break; }"),CONCATENATE(Formatting!B$1,Formatting!B$1,C172," result=",IF(C172="void","null",IF(OR(C172="byte",C172="int",C172="long"),"0",IF(C172="String",CONCATENATE(CHAR(34),"Placeholder",CHAR(34)),IF(C172="byte[]",CONCATENATE("new byte[",D172,"]"),IF(C172="float","0",IF(C172="double","0","ERROR")))))),";",CHAR(10),Formatting!B$1,Formatting!B$1,"globalResult=result;",CHAR(10),Formatting!B$1,Formatting!B$1,"break;}")))</f>
        <v xml:space="preserve">    case 1166: {//Origin [IFineADCS] Method [void opModeMeasure();//1166//High level command to interact with FineADCS]
        break; }</v>
      </c>
      <c r="AB172" s="7" t="str">
        <f t="shared" si="13"/>
        <v>/**
&lt;pre&gt;
High level command to interact with FineADCS
Input parameters:
Return parameters:void
Size of returned parameters: 0
Sets the ’Measurement Mode’. All sensor polling ON. All actuators off. No controlling.
&lt;/pre&gt;
*/
void opModeMeasure();//1166</v>
      </c>
    </row>
    <row r="173" spans="1:28" ht="240" x14ac:dyDescent="0.25">
      <c r="A173" s="2" t="s">
        <v>5</v>
      </c>
      <c r="B173" s="2" t="s">
        <v>6</v>
      </c>
      <c r="C173" s="2" t="str">
        <f>'Data types'!A$1</f>
        <v>void</v>
      </c>
      <c r="D173" s="2">
        <v>0</v>
      </c>
      <c r="E173" s="2" t="s">
        <v>493</v>
      </c>
      <c r="F173" s="2">
        <v>2</v>
      </c>
      <c r="G173" s="2" t="str">
        <f>'Data types'!$A$4</f>
        <v>byte</v>
      </c>
      <c r="H173" s="2" t="s">
        <v>496</v>
      </c>
      <c r="I173" s="2" t="str">
        <f>'Data types'!$A$10</f>
        <v>long[]</v>
      </c>
      <c r="J173" s="2" t="s">
        <v>458</v>
      </c>
      <c r="L173" s="10"/>
      <c r="M173" s="10" t="s">
        <v>76</v>
      </c>
      <c r="N173" s="16" t="s">
        <v>495</v>
      </c>
      <c r="O173" s="10" t="s">
        <v>123</v>
      </c>
      <c r="P173" s="12" t="s">
        <v>494</v>
      </c>
      <c r="Q173" s="3">
        <f t="shared" si="14"/>
        <v>1167</v>
      </c>
      <c r="R173" s="3" t="str">
        <f>IF(G173="","",VLOOKUP(G173,'Data types'!A$1:B$20,2,FALSE))</f>
        <v>Byte</v>
      </c>
      <c r="S173" s="3" t="str">
        <f>IF(I173="","",VLOOKUP(I173,'Data types'!A$1:B$20,2,FALSE))</f>
        <v>long[]</v>
      </c>
      <c r="T173" s="3" t="str">
        <f>IF(K173="","",VLOOKUP(K173,'Data types'!A$1:B$20,2,FALSE))</f>
        <v/>
      </c>
      <c r="U173" s="3" t="str">
        <f t="shared" si="10"/>
        <v>start,times</v>
      </c>
      <c r="V173" s="3" t="str">
        <f t="shared" si="11"/>
        <v>byte start,long[] times</v>
      </c>
      <c r="W173" s="3">
        <f>IF(C173="","",VLOOKUP(C173,'Data types'!$A$1:$B$20,2,FALSE))</f>
        <v>0</v>
      </c>
      <c r="X173" s="24" t="str">
        <f t="shared" si="12"/>
        <v>/**
&lt;pre&gt;
High level command to interact with FineADCS
Input parameters:byte start,long[] times
Return parameters:void
Size of returned parameters: 0
Set the ’Detumbling Mode’. Enables ’B-dot Max Control Loop’ based on magnetometer and magnetorquers.
Turns off all other unnecessary activities.
Parameters:
1x UI8 Start (=1) or Stop (=0)
2x UI64 Start and Stop Time [msec]
&lt;/pre&gt;
*/</v>
      </c>
      <c r="Y173" s="6" t="str">
        <f>CONCATENATE(Formatting!B$1,C173," ",E173,"(",V173,");//",Q173,"//",M173)</f>
        <v xml:space="preserve">    void opModeDetumble(byte start,long[] times);//1167//High level command to interact with FineADCS</v>
      </c>
      <c r="Z173" s="7" t="str">
        <f>CONCATENATE(Formatting!B$1,"@Override",CHAR(10),Formatting!B$1,"@InternalData (internalID=",Q173,",commandIDs={",CHAR(34),O173,CHAR(34),",",CHAR(34),P173,CHAR(34),"},argNames={",IF(F173="",CONCATENATE(CHAR(34),CHAR(34)),IF(F173=1,CONCATENATE(CHAR(34),H173,CHAR(34)),IF(F173=2,CONCATENATE(CHAR(34),H173,CHAR(34),",",CHAR(34),J173,CHAR(34)),IF(F173=3,CONCATENATE(CHAR(34),H173,CHAR(34),",",CHAR(34),J173,CHAR(34),",",CHAR(34),L173,CHAR(34)),"other")))),"})",CHAR(10),Formatting!B$1,"public ",C173," ",E173,"(",V173,") {",CHAR(10),IF(F173="",CONCATENATE(Formatting!B$1,Formatting!B$1,"ArrayList&lt;Object&gt; argObject=null;",CHAR(10)),IF(F173=1,CONCATENATE(Formatting!B$1,Formatting!B$1,"ArrayList&lt;Object&gt; argObject = new ArrayList&lt;Object&gt;();",CHAR(10),Formatting!B$1,Formatting!B$1,"argObject.add(",H173,");",CHAR(10)),IF(F173=2,CONCATENATE(Formatting!B$1,Formatting!B$1,"ArrayList&lt;Object&gt; argObject = new ArrayList&lt;Object&gt;();",CHAR(10),Formatting!B$1,Formatting!B$1,"argObject.add(",H173,");",CHAR(10),Formatting!B$1,Formatting!B$1,"argObject.add(",J173,");",CHAR(10)),CONCATENATE(Formatting!B$1,Formatting!B$1,"ArrayList&lt;Object&gt; argObject = new ArrayList&lt;Object&gt;();",CHAR(10),Formatting!B$1,Formatting!B$1,"argObject.add(",H173,");",CHAR(10),Formatting!B$1,Formatting!B$1,"argObject.add(",J173,");",CHAR(10),Formatting!B$1,Formatting!B$1,"argObject.add(",L173,");",CHAR(10))))),IF(C173="void",CONCATENATE(Formatting!B$1,Formatting!B$1),CONCATENATE(Formatting!B$1,Formatting!B$1,"return (",W173,") ")),"super.getSimulatorNode().runGenericMethod(",Q173,",argObject);",CHAR(10),Formatting!B$1,"};")</f>
        <v xml:space="preserve">    @Override
    @InternalData (internalID=1167,commandIDs={"0x36","0x04"},argNames={"start","times"})
    public void opModeDetumble(byte start,long[] times) {
        ArrayList&lt;Object&gt; argObject = new ArrayList&lt;Object&gt;();
        argObject.add(start);
        argObject.add(times);
        super.getSimulatorNode().runGenericMethod(1167,argObject);
    };</v>
      </c>
      <c r="AA173" s="7" t="str">
        <f>CONCATENATE(Formatting!B$1,"case ",Q173,": {//Origin [",A173,"] Method [",TRIM(Y173),"]",CHAR(10),IF(F173="","",IF(F173=1,CONCATENATE(Formatting!B$1,Formatting!B$1,G173," ",H173,"=(",R173,") argObject.get(0);",CHAR(10)),IF(F173=2,CONCATENATE(Formatting!B$1,Formatting!B$1,G173," ",H173,"=(",R173,") argObject.get(0);",CHAR(10),Formatting!B$1,Formatting!B$1,I173," ",J173,"=(",S173,") argObject.get(1);",CHAR(10)),CONCATENATE(Formatting!B$1,Formatting!B$1,G173," ",H173,"=(",R173,") argObject.get(0);",CHAR(10),Formatting!B$1,Formatting!B$1,I173," ",J173,"=(",S173,") argObject.get(1);",CHAR(10),Formatting!B$1,Formatting!B$1,K173," ",L173,"=(",T173,") argObject.get(2);",CHAR(10))))),IF(C173="void",CONCATENATE(Formatting!B$1,Formatting!B$1,"break; }"),CONCATENATE(Formatting!B$1,Formatting!B$1,C173," result=",IF(C173="void","null",IF(OR(C173="byte",C173="int",C173="long"),"0",IF(C173="String",CONCATENATE(CHAR(34),"Placeholder",CHAR(34)),IF(C173="byte[]",CONCATENATE("new byte[",D173,"]"),IF(C173="float","0",IF(C173="double","0","ERROR")))))),";",CHAR(10),Formatting!B$1,Formatting!B$1,"globalResult=result;",CHAR(10),Formatting!B$1,Formatting!B$1,"break;}")))</f>
        <v xml:space="preserve">    case 1167: {//Origin [IFineADCS] Method [void opModeDetumble(byte start,long[] times);//1167//High level command to interact with FineADCS]
        byte start=(Byte) argObject.get(0);
        long[] times=(long[]) argObject.get(1);
        break; }</v>
      </c>
      <c r="AB173" s="7" t="str">
        <f t="shared" si="13"/>
        <v>/**
&lt;pre&gt;
High level command to interact with FineADCS
Input parameters:byte start,long[] times
Return parameters:void
Size of returned parameters: 0
Set the ’Detumbling Mode’. Enables ’B-dot Max Control Loop’ based on magnetometer and magnetorquers.
Turns off all other unnecessary activities.
Parameters:
1x UI8 Start (=1) or Stop (=0)
2x UI64 Start and Stop Time [msec]
&lt;/pre&gt;
*/
void opModeDetumble(byte start,long[] times);//1167</v>
      </c>
    </row>
    <row r="174" spans="1:28" ht="285" x14ac:dyDescent="0.25">
      <c r="A174" s="2" t="s">
        <v>5</v>
      </c>
      <c r="B174" s="2" t="s">
        <v>6</v>
      </c>
      <c r="C174" s="2" t="str">
        <f>'Data types'!A$1</f>
        <v>void</v>
      </c>
      <c r="D174" s="2">
        <v>0</v>
      </c>
      <c r="E174" s="2" t="s">
        <v>498</v>
      </c>
      <c r="F174" s="2">
        <v>3</v>
      </c>
      <c r="G174" s="2" t="str">
        <f>'Data types'!$A$5</f>
        <v>byte[]</v>
      </c>
      <c r="H174" s="2" t="s">
        <v>497</v>
      </c>
      <c r="I174" s="2" t="str">
        <f>'Data types'!$A$10</f>
        <v>long[]</v>
      </c>
      <c r="J174" s="2" t="s">
        <v>458</v>
      </c>
      <c r="K174" s="2" t="str">
        <f>'Data types'!$A$9</f>
        <v>float[]</v>
      </c>
      <c r="L174" s="2" t="s">
        <v>422</v>
      </c>
      <c r="M174" s="10" t="s">
        <v>76</v>
      </c>
      <c r="N174" s="16" t="s">
        <v>499</v>
      </c>
      <c r="O174" s="10" t="s">
        <v>123</v>
      </c>
      <c r="P174" s="12" t="s">
        <v>51</v>
      </c>
      <c r="Q174" s="3">
        <f t="shared" si="14"/>
        <v>1168</v>
      </c>
      <c r="R174" s="3" t="str">
        <f>IF(G174="","",VLOOKUP(G174,'Data types'!A$1:B$20,2,FALSE))</f>
        <v>byte[]</v>
      </c>
      <c r="S174" s="3" t="str">
        <f>IF(I174="","",VLOOKUP(I174,'Data types'!A$1:B$20,2,FALSE))</f>
        <v>long[]</v>
      </c>
      <c r="T174" s="3" t="str">
        <f>IF(K174="","",VLOOKUP(K174,'Data types'!A$1:B$20,2,FALSE))</f>
        <v>float[]</v>
      </c>
      <c r="U174" s="3" t="str">
        <f t="shared" si="10"/>
        <v>mode,times</v>
      </c>
      <c r="V174" s="3" t="str">
        <f t="shared" si="11"/>
        <v>byte[] mode,long[] times,float[] targetSunVector</v>
      </c>
      <c r="W174" s="3">
        <f>IF(C174="","",VLOOKUP(C174,'Data types'!$A$1:$B$20,2,FALSE))</f>
        <v>0</v>
      </c>
      <c r="X174" s="24" t="str">
        <f t="shared" si="12"/>
        <v>/**
&lt;pre&gt;
High level command to interact with FineADCS
Input parameters:byte[] mode,long[] times,float[] targetSunVector
Return parameters:void
Size of returned parameters: 0
Sets the ’Sun Pointing Mode’. Enables ’Sun Pointing Control Loop’ based on RW and sun sensors.
Turns off all other unnecessary activities.
Parameters:
1x UI8 Start (=1) or Stop (=0)
2x UI64 Start and Stop Time [msec]
1x UI8 Actuator Mode (only 0=RW)
3x F32 Target Sun Vector [body]
&lt;/pre&gt;
*/</v>
      </c>
      <c r="Y174" s="6" t="str">
        <f>CONCATENATE(Formatting!B$1,C174," ",E174,"(",V174,");//",Q174,"//",M174)</f>
        <v xml:space="preserve">    void opModeSunPointing(byte[] mode,long[] times,float[] targetSunVector);//1168//High level command to interact with FineADCS</v>
      </c>
      <c r="Z174" s="7" t="str">
        <f>CONCATENATE(Formatting!B$1,"@Override",CHAR(10),Formatting!B$1,"@InternalData (internalID=",Q174,",commandIDs={",CHAR(34),O174,CHAR(34),",",CHAR(34),P174,CHAR(34),"},argNames={",IF(F174="",CONCATENATE(CHAR(34),CHAR(34)),IF(F174=1,CONCATENATE(CHAR(34),H174,CHAR(34)),IF(F174=2,CONCATENATE(CHAR(34),H174,CHAR(34),",",CHAR(34),J174,CHAR(34)),IF(F174=3,CONCATENATE(CHAR(34),H174,CHAR(34),",",CHAR(34),J174,CHAR(34),",",CHAR(34),L174,CHAR(34)),"other")))),"})",CHAR(10),Formatting!B$1,"public ",C174," ",E174,"(",V174,") {",CHAR(10),IF(F174="",CONCATENATE(Formatting!B$1,Formatting!B$1,"ArrayList&lt;Object&gt; argObject=null;",CHAR(10)),IF(F174=1,CONCATENATE(Formatting!B$1,Formatting!B$1,"ArrayList&lt;Object&gt; argObject = new ArrayList&lt;Object&gt;();",CHAR(10),Formatting!B$1,Formatting!B$1,"argObject.add(",H174,");",CHAR(10)),IF(F174=2,CONCATENATE(Formatting!B$1,Formatting!B$1,"ArrayList&lt;Object&gt; argObject = new ArrayList&lt;Object&gt;();",CHAR(10),Formatting!B$1,Formatting!B$1,"argObject.add(",H174,");",CHAR(10),Formatting!B$1,Formatting!B$1,"argObject.add(",J174,");",CHAR(10)),CONCATENATE(Formatting!B$1,Formatting!B$1,"ArrayList&lt;Object&gt; argObject = new ArrayList&lt;Object&gt;();",CHAR(10),Formatting!B$1,Formatting!B$1,"argObject.add(",H174,");",CHAR(10),Formatting!B$1,Formatting!B$1,"argObject.add(",J174,");",CHAR(10),Formatting!B$1,Formatting!B$1,"argObject.add(",L174,");",CHAR(10))))),IF(C174="void",CONCATENATE(Formatting!B$1,Formatting!B$1),CONCATENATE(Formatting!B$1,Formatting!B$1,"return (",W174,") ")),"super.getSimulatorNode().runGenericMethod(",Q174,",argObject);",CHAR(10),Formatting!B$1,"};")</f>
        <v xml:space="preserve">    @Override
    @InternalData (internalID=1168,commandIDs={"0x36","0x05"},argNames={"mode","times","targetSunVector"})
    public void opModeSunPointing(byte[] mode,long[] times,float[] targetSunVector) {
        ArrayList&lt;Object&gt; argObject = new ArrayList&lt;Object&gt;();
        argObject.add(mode);
        argObject.add(times);
        argObject.add(targetSunVector);
        super.getSimulatorNode().runGenericMethod(1168,argObject);
    };</v>
      </c>
      <c r="AA174" s="7" t="str">
        <f>CONCATENATE(Formatting!B$1,"case ",Q174,": {//Origin [",A174,"] Method [",TRIM(Y174),"]",CHAR(10),IF(F174="","",IF(F174=1,CONCATENATE(Formatting!B$1,Formatting!B$1,G174," ",H174,"=(",R174,") argObject.get(0);",CHAR(10)),IF(F174=2,CONCATENATE(Formatting!B$1,Formatting!B$1,G174," ",H174,"=(",R174,") argObject.get(0);",CHAR(10),Formatting!B$1,Formatting!B$1,I174," ",J174,"=(",S174,") argObject.get(1);",CHAR(10)),CONCATENATE(Formatting!B$1,Formatting!B$1,G174," ",H174,"=(",R174,") argObject.get(0);",CHAR(10),Formatting!B$1,Formatting!B$1,I174," ",J174,"=(",S174,") argObject.get(1);",CHAR(10),Formatting!B$1,Formatting!B$1,K174," ",L174,"=(",T174,") argObject.get(2);",CHAR(10))))),IF(C174="void",CONCATENATE(Formatting!B$1,Formatting!B$1,"break; }"),CONCATENATE(Formatting!B$1,Formatting!B$1,C174," result=",IF(C174="void","null",IF(OR(C174="byte",C174="int",C174="long"),"0",IF(C174="String",CONCATENATE(CHAR(34),"Placeholder",CHAR(34)),IF(C174="byte[]",CONCATENATE("new byte[",D174,"]"),IF(C174="float","0",IF(C174="double","0","ERROR")))))),";",CHAR(10),Formatting!B$1,Formatting!B$1,"globalResult=result;",CHAR(10),Formatting!B$1,Formatting!B$1,"break;}")))</f>
        <v xml:space="preserve">    case 1168: {//Origin [IFineADCS] Method [void opModeSunPointing(byte[] mode,long[] times,float[] targetSunVector);//1168//High level command to interact with FineADCS]
        byte[] mode=(byte[]) argObject.get(0);
        long[] times=(long[]) argObject.get(1);
        float[] targetSunVector=(float[]) argObject.get(2);
        break; }</v>
      </c>
      <c r="AB174" s="7" t="str">
        <f t="shared" si="13"/>
        <v>/**
&lt;pre&gt;
High level command to interact with FineADCS
Input parameters:byte[] mode,long[] times,float[] targetSunVector
Return parameters:void
Size of returned parameters: 0
Sets the ’Sun Pointing Mode’. Enables ’Sun Pointing Control Loop’ based on RW and sun sensors.
Turns off all other unnecessary activities.
Parameters:
1x UI8 Start (=1) or Stop (=0)
2x UI64 Start and Stop Time [msec]
1x UI8 Actuator Mode (only 0=RW)
3x F32 Target Sun Vector [body]
&lt;/pre&gt;
*/
void opModeSunPointing(byte[] mode,long[] times,float[] targetSunVector);//1168</v>
      </c>
    </row>
    <row r="175" spans="1:28" ht="240" x14ac:dyDescent="0.25">
      <c r="A175" s="2" t="s">
        <v>5</v>
      </c>
      <c r="B175" s="2" t="s">
        <v>6</v>
      </c>
      <c r="C175" s="2" t="str">
        <f>'Data types'!A$5</f>
        <v>byte[]</v>
      </c>
      <c r="D175" s="2">
        <v>25</v>
      </c>
      <c r="E175" s="2" t="s">
        <v>500</v>
      </c>
      <c r="M175" s="10" t="s">
        <v>76</v>
      </c>
      <c r="N175" s="16" t="s">
        <v>501</v>
      </c>
      <c r="O175" s="10" t="s">
        <v>123</v>
      </c>
      <c r="P175" s="12" t="s">
        <v>52</v>
      </c>
      <c r="Q175" s="3">
        <f t="shared" si="14"/>
        <v>1169</v>
      </c>
      <c r="R175" s="3" t="str">
        <f>IF(G175="","",VLOOKUP(G175,'Data types'!A$1:B$20,2,FALSE))</f>
        <v/>
      </c>
      <c r="S175" s="3" t="str">
        <f>IF(I175="","",VLOOKUP(I175,'Data types'!A$1:B$20,2,FALSE))</f>
        <v/>
      </c>
      <c r="T175" s="3" t="str">
        <f>IF(K175="","",VLOOKUP(K175,'Data types'!A$1:B$20,2,FALSE))</f>
        <v/>
      </c>
      <c r="U175" s="3" t="str">
        <f t="shared" si="10"/>
        <v/>
      </c>
      <c r="V175" s="3" t="str">
        <f t="shared" si="11"/>
        <v/>
      </c>
      <c r="W175" s="3" t="str">
        <f>IF(C175="","",VLOOKUP(C175,'Data types'!$A$1:$B$20,2,FALSE))</f>
        <v>byte[]</v>
      </c>
      <c r="X175" s="24" t="str">
        <f t="shared" si="12"/>
        <v>/**
&lt;pre&gt;
High level command to interact with FineADCS
Input parameters:
Return parameters:byte[]
Size of returned parameters: 25
Get parameters for sun
pointing:
3x F32 Sun Vector [body frame]
1x UI8 Sun Vector Valid Flag
3x F32 Actuator Values [body frame]
(either RW Speed [rpm] or MTQ Dipole Moment [Am^2])
&lt;/pre&gt;
*/</v>
      </c>
      <c r="Y175" s="6" t="str">
        <f>CONCATENATE(Formatting!B$1,C175," ",E175,"(",V175,");//",Q175,"//",M175)</f>
        <v xml:space="preserve">    byte[] opModeGetSunPointingStatus();//1169//High level command to interact with FineADCS</v>
      </c>
      <c r="Z175" s="7" t="str">
        <f>CONCATENATE(Formatting!B$1,"@Override",CHAR(10),Formatting!B$1,"@InternalData (internalID=",Q175,",commandIDs={",CHAR(34),O175,CHAR(34),",",CHAR(34),P175,CHAR(34),"},argNames={",IF(F175="",CONCATENATE(CHAR(34),CHAR(34)),IF(F175=1,CONCATENATE(CHAR(34),H175,CHAR(34)),IF(F175=2,CONCATENATE(CHAR(34),H175,CHAR(34),",",CHAR(34),J175,CHAR(34)),IF(F175=3,CONCATENATE(CHAR(34),H175,CHAR(34),",",CHAR(34),J175,CHAR(34),",",CHAR(34),L175,CHAR(34)),"other")))),"})",CHAR(10),Formatting!B$1,"public ",C175," ",E175,"(",V175,") {",CHAR(10),IF(F175="",CONCATENATE(Formatting!B$1,Formatting!B$1,"ArrayList&lt;Object&gt; argObject=null;",CHAR(10)),IF(F175=1,CONCATENATE(Formatting!B$1,Formatting!B$1,"ArrayList&lt;Object&gt; argObject = new ArrayList&lt;Object&gt;();",CHAR(10),Formatting!B$1,Formatting!B$1,"argObject.add(",H175,");",CHAR(10)),IF(F175=2,CONCATENATE(Formatting!B$1,Formatting!B$1,"ArrayList&lt;Object&gt; argObject = new ArrayList&lt;Object&gt;();",CHAR(10),Formatting!B$1,Formatting!B$1,"argObject.add(",H175,");",CHAR(10),Formatting!B$1,Formatting!B$1,"argObject.add(",J175,");",CHAR(10)),CONCATENATE(Formatting!B$1,Formatting!B$1,"ArrayList&lt;Object&gt; argObject = new ArrayList&lt;Object&gt;();",CHAR(10),Formatting!B$1,Formatting!B$1,"argObject.add(",H175,");",CHAR(10),Formatting!B$1,Formatting!B$1,"argObject.add(",J175,");",CHAR(10),Formatting!B$1,Formatting!B$1,"argObject.add(",L175,");",CHAR(10))))),IF(C175="void",CONCATENATE(Formatting!B$1,Formatting!B$1),CONCATENATE(Formatting!B$1,Formatting!B$1,"return (",W175,") ")),"super.getSimulatorNode().runGenericMethod(",Q175,",argObject);",CHAR(10),Formatting!B$1,"};")</f>
        <v xml:space="preserve">    @Override
    @InternalData (internalID=1169,commandIDs={"0x36","0x06"},argNames={""})
    public byte[] opModeGetSunPointingStatus() {
        ArrayList&lt;Object&gt; argObject=null;
        return (byte[]) super.getSimulatorNode().runGenericMethod(1169,argObject);
    };</v>
      </c>
      <c r="AA175" s="7" t="str">
        <f>CONCATENATE(Formatting!B$1,"case ",Q175,": {//Origin [",A175,"] Method [",TRIM(Y175),"]",CHAR(10),IF(F175="","",IF(F175=1,CONCATENATE(Formatting!B$1,Formatting!B$1,G175," ",H175,"=(",R175,") argObject.get(0);",CHAR(10)),IF(F175=2,CONCATENATE(Formatting!B$1,Formatting!B$1,G175," ",H175,"=(",R175,") argObject.get(0);",CHAR(10),Formatting!B$1,Formatting!B$1,I175," ",J175,"=(",S175,") argObject.get(1);",CHAR(10)),CONCATENATE(Formatting!B$1,Formatting!B$1,G175," ",H175,"=(",R175,") argObject.get(0);",CHAR(10),Formatting!B$1,Formatting!B$1,I175," ",J175,"=(",S175,") argObject.get(1);",CHAR(10),Formatting!B$1,Formatting!B$1,K175," ",L175,"=(",T175,") argObject.get(2);",CHAR(10))))),IF(C175="void",CONCATENATE(Formatting!B$1,Formatting!B$1,"break; }"),CONCATENATE(Formatting!B$1,Formatting!B$1,C175," result=",IF(C175="void","null",IF(OR(C175="byte",C175="int",C175="long"),"0",IF(C175="String",CONCATENATE(CHAR(34),"Placeholder",CHAR(34)),IF(C175="byte[]",CONCATENATE("new byte[",D175,"]"),IF(C175="float","0",IF(C175="double","0","ERROR")))))),";",CHAR(10),Formatting!B$1,Formatting!B$1,"globalResult=result;",CHAR(10),Formatting!B$1,Formatting!B$1,"break;}")))</f>
        <v xml:space="preserve">    case 1169: {//Origin [IFineADCS] Method [byte[] opModeGetSunPointingStatus();//1169//High level command to interact with FineADCS]
        byte[] result=new byte[25];
        globalResult=result;
        break;}</v>
      </c>
      <c r="AB175" s="7" t="str">
        <f t="shared" si="13"/>
        <v>/**
&lt;pre&gt;
High level command to interact with FineADCS
Input parameters:
Return parameters:byte[]
Size of returned parameters: 25
Get parameters for sun
pointing:
3x F32 Sun Vector [body frame]
1x UI8 Sun Vector Valid Flag
3x F32 Actuator Values [body frame]
(either RW Speed [rpm] or MTQ Dipole Moment [Am^2])
&lt;/pre&gt;
*/
byte[] opModeGetSunPointingStatus();//1169</v>
      </c>
    </row>
    <row r="176" spans="1:28" ht="300" x14ac:dyDescent="0.25">
      <c r="A176" s="2" t="s">
        <v>5</v>
      </c>
      <c r="B176" s="2" t="s">
        <v>6</v>
      </c>
      <c r="C176" s="2" t="str">
        <f>'Data types'!A$1</f>
        <v>void</v>
      </c>
      <c r="D176" s="2">
        <v>0</v>
      </c>
      <c r="E176" s="2" t="s">
        <v>502</v>
      </c>
      <c r="F176" s="2">
        <v>3</v>
      </c>
      <c r="G176" s="2" t="str">
        <f>'Data types'!$A$4</f>
        <v>byte</v>
      </c>
      <c r="H176" s="2" t="s">
        <v>497</v>
      </c>
      <c r="I176" s="2" t="str">
        <f>'Data types'!$A$10</f>
        <v>long[]</v>
      </c>
      <c r="J176" s="2" t="s">
        <v>458</v>
      </c>
      <c r="K176" s="2" t="str">
        <f>'Data types'!$A$9</f>
        <v>float[]</v>
      </c>
      <c r="L176" s="2" t="s">
        <v>503</v>
      </c>
      <c r="M176" s="10" t="s">
        <v>76</v>
      </c>
      <c r="N176" s="16" t="s">
        <v>504</v>
      </c>
      <c r="O176" s="10" t="s">
        <v>123</v>
      </c>
      <c r="P176" s="12" t="s">
        <v>53</v>
      </c>
      <c r="Q176" s="3">
        <f t="shared" si="14"/>
        <v>1170</v>
      </c>
      <c r="R176" s="3" t="str">
        <f>IF(G176="","",VLOOKUP(G176,'Data types'!A$1:B$20,2,FALSE))</f>
        <v>Byte</v>
      </c>
      <c r="S176" s="3" t="str">
        <f>IF(I176="","",VLOOKUP(I176,'Data types'!A$1:B$20,2,FALSE))</f>
        <v>long[]</v>
      </c>
      <c r="T176" s="3" t="str">
        <f>IF(K176="","",VLOOKUP(K176,'Data types'!A$1:B$20,2,FALSE))</f>
        <v>float[]</v>
      </c>
      <c r="U176" s="3" t="str">
        <f t="shared" si="10"/>
        <v>mode,times</v>
      </c>
      <c r="V176" s="3" t="str">
        <f t="shared" si="11"/>
        <v>byte mode,long[] times,float[] targetVector</v>
      </c>
      <c r="W176" s="3">
        <f>IF(C176="","",VLOOKUP(C176,'Data types'!$A$1:$B$20,2,FALSE))</f>
        <v>0</v>
      </c>
      <c r="X176" s="24" t="str">
        <f t="shared" si="12"/>
        <v>/**
&lt;pre&gt;
High level command to interact with FineADCS
Input parameters:byte mode,long[] times,float[] targetVector
Return parameters:void
Size of returned parameters: 0
Sets the ’Single Spinner Mode’.
Enables ’SSMC Control Loop’ based on MTQ, HP-gyro, magnetometer and sun sensors.
Turns off all other unnecessary activities.
Parameters:
1x UI8 Start (=1) or Stop (=0)
2x UI64 Start and Stop Time [msec]
3x F32 Tgt. Ang. Mom. Vec. [body]
3x F32 Tgt. Ang. Mom. Vec. [inertial]
1x F32 Tgt. Ang. Vel. [rad/sec]
&lt;/pre&gt;
*/</v>
      </c>
      <c r="Y176" s="6" t="str">
        <f>CONCATENATE(Formatting!B$1,C176," ",E176,"(",V176,");//",Q176,"//",M176)</f>
        <v xml:space="preserve">    void opModeSetModeSpin(byte mode,long[] times,float[] targetVector);//1170//High level command to interact with FineADCS</v>
      </c>
      <c r="Z176" s="7" t="str">
        <f>CONCATENATE(Formatting!B$1,"@Override",CHAR(10),Formatting!B$1,"@InternalData (internalID=",Q176,",commandIDs={",CHAR(34),O176,CHAR(34),",",CHAR(34),P176,CHAR(34),"},argNames={",IF(F176="",CONCATENATE(CHAR(34),CHAR(34)),IF(F176=1,CONCATENATE(CHAR(34),H176,CHAR(34)),IF(F176=2,CONCATENATE(CHAR(34),H176,CHAR(34),",",CHAR(34),J176,CHAR(34)),IF(F176=3,CONCATENATE(CHAR(34),H176,CHAR(34),",",CHAR(34),J176,CHAR(34),",",CHAR(34),L176,CHAR(34)),"other")))),"})",CHAR(10),Formatting!B$1,"public ",C176," ",E176,"(",V176,") {",CHAR(10),IF(F176="",CONCATENATE(Formatting!B$1,Formatting!B$1,"ArrayList&lt;Object&gt; argObject=null;",CHAR(10)),IF(F176=1,CONCATENATE(Formatting!B$1,Formatting!B$1,"ArrayList&lt;Object&gt; argObject = new ArrayList&lt;Object&gt;();",CHAR(10),Formatting!B$1,Formatting!B$1,"argObject.add(",H176,");",CHAR(10)),IF(F176=2,CONCATENATE(Formatting!B$1,Formatting!B$1,"ArrayList&lt;Object&gt; argObject = new ArrayList&lt;Object&gt;();",CHAR(10),Formatting!B$1,Formatting!B$1,"argObject.add(",H176,");",CHAR(10),Formatting!B$1,Formatting!B$1,"argObject.add(",J176,");",CHAR(10)),CONCATENATE(Formatting!B$1,Formatting!B$1,"ArrayList&lt;Object&gt; argObject = new ArrayList&lt;Object&gt;();",CHAR(10),Formatting!B$1,Formatting!B$1,"argObject.add(",H176,");",CHAR(10),Formatting!B$1,Formatting!B$1,"argObject.add(",J176,");",CHAR(10),Formatting!B$1,Formatting!B$1,"argObject.add(",L176,");",CHAR(10))))),IF(C176="void",CONCATENATE(Formatting!B$1,Formatting!B$1),CONCATENATE(Formatting!B$1,Formatting!B$1,"return (",W176,") ")),"super.getSimulatorNode().runGenericMethod(",Q176,",argObject);",CHAR(10),Formatting!B$1,"};")</f>
        <v xml:space="preserve">    @Override
    @InternalData (internalID=1170,commandIDs={"0x36","0x07"},argNames={"mode","times","targetVector"})
    public void opModeSetModeSpin(byte mode,long[] times,float[] targetVector) {
        ArrayList&lt;Object&gt; argObject = new ArrayList&lt;Object&gt;();
        argObject.add(mode);
        argObject.add(times);
        argObject.add(targetVector);
        super.getSimulatorNode().runGenericMethod(1170,argObject);
    };</v>
      </c>
      <c r="AA176" s="7" t="str">
        <f>CONCATENATE(Formatting!B$1,"case ",Q176,": {//Origin [",A176,"] Method [",TRIM(Y176),"]",CHAR(10),IF(F176="","",IF(F176=1,CONCATENATE(Formatting!B$1,Formatting!B$1,G176," ",H176,"=(",R176,") argObject.get(0);",CHAR(10)),IF(F176=2,CONCATENATE(Formatting!B$1,Formatting!B$1,G176," ",H176,"=(",R176,") argObject.get(0);",CHAR(10),Formatting!B$1,Formatting!B$1,I176," ",J176,"=(",S176,") argObject.get(1);",CHAR(10)),CONCATENATE(Formatting!B$1,Formatting!B$1,G176," ",H176,"=(",R176,") argObject.get(0);",CHAR(10),Formatting!B$1,Formatting!B$1,I176," ",J176,"=(",S176,") argObject.get(1);",CHAR(10),Formatting!B$1,Formatting!B$1,K176," ",L176,"=(",T176,") argObject.get(2);",CHAR(10))))),IF(C176="void",CONCATENATE(Formatting!B$1,Formatting!B$1,"break; }"),CONCATENATE(Formatting!B$1,Formatting!B$1,C176," result=",IF(C176="void","null",IF(OR(C176="byte",C176="int",C176="long"),"0",IF(C176="String",CONCATENATE(CHAR(34),"Placeholder",CHAR(34)),IF(C176="byte[]",CONCATENATE("new byte[",D176,"]"),IF(C176="float","0",IF(C176="double","0","ERROR")))))),";",CHAR(10),Formatting!B$1,Formatting!B$1,"globalResult=result;",CHAR(10),Formatting!B$1,Formatting!B$1,"break;}")))</f>
        <v xml:space="preserve">    case 1170: {//Origin [IFineADCS] Method [void opModeSetModeSpin(byte mode,long[] times,float[] targetVector);//1170//High level command to interact with FineADCS]
        byte mode=(Byte) argObject.get(0);
        long[] times=(long[]) argObject.get(1);
        float[] targetVector=(float[]) argObject.get(2);
        break; }</v>
      </c>
      <c r="AB176" s="7" t="str">
        <f t="shared" si="13"/>
        <v>/**
&lt;pre&gt;
High level command to interact with FineADCS
Input parameters:byte mode,long[] times,float[] targetVector
Return parameters:void
Size of returned parameters: 0
Sets the ’Single Spinner Mode’.
Enables ’SSMC Control Loop’ based on MTQ, HP-gyro, magnetometer and sun sensors.
Turns off all other unnecessary activities.
Parameters:
1x UI8 Start (=1) or Stop (=0)
2x UI64 Start and Stop Time [msec]
3x F32 Tgt. Ang. Mom. Vec. [body]
3x F32 Tgt. Ang. Mom. Vec. [inertial]
1x F32 Tgt. Ang. Vel. [rad/sec]
&lt;/pre&gt;
*/
void opModeSetModeSpin(byte mode,long[] times,float[] targetVector);//1170</v>
      </c>
    </row>
    <row r="177" spans="1:28" ht="225" x14ac:dyDescent="0.25">
      <c r="A177" s="2" t="s">
        <v>5</v>
      </c>
      <c r="B177" s="2" t="s">
        <v>6</v>
      </c>
      <c r="C177" s="2" t="str">
        <f>'Data types'!A$5</f>
        <v>byte[]</v>
      </c>
      <c r="D177" s="2">
        <v>64</v>
      </c>
      <c r="E177" s="2" t="s">
        <v>505</v>
      </c>
      <c r="M177" s="10" t="s">
        <v>76</v>
      </c>
      <c r="N177" s="16" t="s">
        <v>506</v>
      </c>
      <c r="O177" s="10" t="s">
        <v>123</v>
      </c>
      <c r="P177" s="12" t="s">
        <v>255</v>
      </c>
      <c r="Q177" s="3">
        <f t="shared" si="14"/>
        <v>1171</v>
      </c>
      <c r="R177" s="3" t="str">
        <f>IF(G177="","",VLOOKUP(G177,'Data types'!A$1:B$20,2,FALSE))</f>
        <v/>
      </c>
      <c r="S177" s="3" t="str">
        <f>IF(I177="","",VLOOKUP(I177,'Data types'!A$1:B$20,2,FALSE))</f>
        <v/>
      </c>
      <c r="T177" s="3" t="str">
        <f>IF(K177="","",VLOOKUP(K177,'Data types'!A$1:B$20,2,FALSE))</f>
        <v/>
      </c>
      <c r="U177" s="3" t="str">
        <f t="shared" si="10"/>
        <v/>
      </c>
      <c r="V177" s="3" t="str">
        <f t="shared" si="11"/>
        <v/>
      </c>
      <c r="W177" s="3" t="str">
        <f>IF(C177="","",VLOOKUP(C177,'Data types'!$A$1:$B$20,2,FALSE))</f>
        <v>byte[]</v>
      </c>
      <c r="X177" s="24" t="str">
        <f t="shared" si="12"/>
        <v>/**
&lt;pre&gt;
High level command to interact with FineADCS
Input parameters:
Return parameters:byte[]
Size of returned parameters: 64
Get parameters for spin mode:
3x F32 Sun Vector [body frame]
3x F32 Mag. Field [body frame]
4x F32 Quaternion
3x F32 Ang. Momentum [body]
3x F32 MTQ Dipole Moment [Am^2]
&lt;/pre&gt;
*/</v>
      </c>
      <c r="Y177" s="6" t="str">
        <f>CONCATENATE(Formatting!B$1,C177," ",E177,"(",V177,");//",Q177,"//",M177)</f>
        <v xml:space="preserve">    byte[] opModeGetSpinModeStatus();//1171//High level command to interact with FineADCS</v>
      </c>
      <c r="Z177" s="7" t="str">
        <f>CONCATENATE(Formatting!B$1,"@Override",CHAR(10),Formatting!B$1,"@InternalData (internalID=",Q177,",commandIDs={",CHAR(34),O177,CHAR(34),",",CHAR(34),P177,CHAR(34),"},argNames={",IF(F177="",CONCATENATE(CHAR(34),CHAR(34)),IF(F177=1,CONCATENATE(CHAR(34),H177,CHAR(34)),IF(F177=2,CONCATENATE(CHAR(34),H177,CHAR(34),",",CHAR(34),J177,CHAR(34)),IF(F177=3,CONCATENATE(CHAR(34),H177,CHAR(34),",",CHAR(34),J177,CHAR(34),",",CHAR(34),L177,CHAR(34)),"other")))),"})",CHAR(10),Formatting!B$1,"public ",C177," ",E177,"(",V177,") {",CHAR(10),IF(F177="",CONCATENATE(Formatting!B$1,Formatting!B$1,"ArrayList&lt;Object&gt; argObject=null;",CHAR(10)),IF(F177=1,CONCATENATE(Formatting!B$1,Formatting!B$1,"ArrayList&lt;Object&gt; argObject = new ArrayList&lt;Object&gt;();",CHAR(10),Formatting!B$1,Formatting!B$1,"argObject.add(",H177,");",CHAR(10)),IF(F177=2,CONCATENATE(Formatting!B$1,Formatting!B$1,"ArrayList&lt;Object&gt; argObject = new ArrayList&lt;Object&gt;();",CHAR(10),Formatting!B$1,Formatting!B$1,"argObject.add(",H177,");",CHAR(10),Formatting!B$1,Formatting!B$1,"argObject.add(",J177,");",CHAR(10)),CONCATENATE(Formatting!B$1,Formatting!B$1,"ArrayList&lt;Object&gt; argObject = new ArrayList&lt;Object&gt;();",CHAR(10),Formatting!B$1,Formatting!B$1,"argObject.add(",H177,");",CHAR(10),Formatting!B$1,Formatting!B$1,"argObject.add(",J177,");",CHAR(10),Formatting!B$1,Formatting!B$1,"argObject.add(",L177,");",CHAR(10))))),IF(C177="void",CONCATENATE(Formatting!B$1,Formatting!B$1),CONCATENATE(Formatting!B$1,Formatting!B$1,"return (",W177,") ")),"super.getSimulatorNode().runGenericMethod(",Q177,",argObject);",CHAR(10),Formatting!B$1,"};")</f>
        <v xml:space="preserve">    @Override
    @InternalData (internalID=1171,commandIDs={"0x36","0x08"},argNames={""})
    public byte[] opModeGetSpinModeStatus() {
        ArrayList&lt;Object&gt; argObject=null;
        return (byte[]) super.getSimulatorNode().runGenericMethod(1171,argObject);
    };</v>
      </c>
      <c r="AA177" s="7" t="str">
        <f>CONCATENATE(Formatting!B$1,"case ",Q177,": {//Origin [",A177,"] Method [",TRIM(Y177),"]",CHAR(10),IF(F177="","",IF(F177=1,CONCATENATE(Formatting!B$1,Formatting!B$1,G177," ",H177,"=(",R177,") argObject.get(0);",CHAR(10)),IF(F177=2,CONCATENATE(Formatting!B$1,Formatting!B$1,G177," ",H177,"=(",R177,") argObject.get(0);",CHAR(10),Formatting!B$1,Formatting!B$1,I177," ",J177,"=(",S177,") argObject.get(1);",CHAR(10)),CONCATENATE(Formatting!B$1,Formatting!B$1,G177," ",H177,"=(",R177,") argObject.get(0);",CHAR(10),Formatting!B$1,Formatting!B$1,I177," ",J177,"=(",S177,") argObject.get(1);",CHAR(10),Formatting!B$1,Formatting!B$1,K177," ",L177,"=(",T177,") argObject.get(2);",CHAR(10))))),IF(C177="void",CONCATENATE(Formatting!B$1,Formatting!B$1,"break; }"),CONCATENATE(Formatting!B$1,Formatting!B$1,C177," result=",IF(C177="void","null",IF(OR(C177="byte",C177="int",C177="long"),"0",IF(C177="String",CONCATENATE(CHAR(34),"Placeholder",CHAR(34)),IF(C177="byte[]",CONCATENATE("new byte[",D177,"]"),IF(C177="float","0",IF(C177="double","0","ERROR")))))),";",CHAR(10),Formatting!B$1,Formatting!B$1,"globalResult=result;",CHAR(10),Formatting!B$1,Formatting!B$1,"break;}")))</f>
        <v xml:space="preserve">    case 1171: {//Origin [IFineADCS] Method [byte[] opModeGetSpinModeStatus();//1171//High level command to interact with FineADCS]
        byte[] result=new byte[64];
        globalResult=result;
        break;}</v>
      </c>
      <c r="AB177" s="7" t="str">
        <f t="shared" si="13"/>
        <v>/**
&lt;pre&gt;
High level command to interact with FineADCS
Input parameters:
Return parameters:byte[]
Size of returned parameters: 64
Get parameters for spin mode:
3x F32 Sun Vector [body frame]
3x F32 Mag. Field [body frame]
4x F32 Quaternion
3x F32 Ang. Momentum [body]
3x F32 MTQ Dipole Moment [Am^2]
&lt;/pre&gt;
*/
byte[] opModeGetSpinModeStatus();//1171</v>
      </c>
    </row>
    <row r="178" spans="1:28" ht="315" x14ac:dyDescent="0.25">
      <c r="A178" s="2" t="s">
        <v>5</v>
      </c>
      <c r="B178" s="2" t="s">
        <v>6</v>
      </c>
      <c r="C178" s="2" t="str">
        <f>'Data types'!A$1</f>
        <v>void</v>
      </c>
      <c r="D178" s="2">
        <v>0</v>
      </c>
      <c r="E178" s="2" t="s">
        <v>507</v>
      </c>
      <c r="F178" s="2">
        <v>3</v>
      </c>
      <c r="G178" s="2" t="str">
        <f>'Data types'!$A$4</f>
        <v>byte</v>
      </c>
      <c r="H178" s="2" t="s">
        <v>497</v>
      </c>
      <c r="I178" s="2" t="str">
        <f>'Data types'!$A$10</f>
        <v>long[]</v>
      </c>
      <c r="J178" s="2" t="s">
        <v>458</v>
      </c>
      <c r="K178" s="2" t="str">
        <f>'Data types'!$A$9</f>
        <v>float[]</v>
      </c>
      <c r="L178" s="2" t="s">
        <v>503</v>
      </c>
      <c r="M178" s="10" t="s">
        <v>76</v>
      </c>
      <c r="N178" s="16" t="s">
        <v>508</v>
      </c>
      <c r="O178" s="10" t="s">
        <v>123</v>
      </c>
      <c r="P178" s="12" t="s">
        <v>259</v>
      </c>
      <c r="Q178" s="3">
        <f t="shared" si="14"/>
        <v>1172</v>
      </c>
      <c r="R178" s="3" t="str">
        <f>IF(G178="","",VLOOKUP(G178,'Data types'!A$1:B$20,2,FALSE))</f>
        <v>Byte</v>
      </c>
      <c r="S178" s="3" t="str">
        <f>IF(I178="","",VLOOKUP(I178,'Data types'!A$1:B$20,2,FALSE))</f>
        <v>long[]</v>
      </c>
      <c r="T178" s="3" t="str">
        <f>IF(K178="","",VLOOKUP(K178,'Data types'!A$1:B$20,2,FALSE))</f>
        <v>float[]</v>
      </c>
      <c r="U178" s="3" t="str">
        <f t="shared" si="10"/>
        <v>mode,times</v>
      </c>
      <c r="V178" s="3" t="str">
        <f t="shared" si="11"/>
        <v>byte mode,long[] times,float[] targetVector</v>
      </c>
      <c r="W178" s="3">
        <f>IF(C178="","",VLOOKUP(C178,'Data types'!$A$1:$B$20,2,FALSE))</f>
        <v>0</v>
      </c>
      <c r="X178" s="24" t="str">
        <f t="shared" si="12"/>
        <v>/**
&lt;pre&gt;
High level command to interact with FineADCS
Input parameters:byte mode,long[] times,float[] targetVector
Return parameters:void
Size of returned parameters: 0
Sets the ’Contant Velocity Target Tracking Mode’.
Enables ’Control Loop’ based on RW, HP-gyro, ST, Kalman Filter.
Turns off all other unnecessary activities.
Parameters:
1x UI8 Start (=1) or Stop (=0)
2x UI64 Start and Stop Time [msec]
4x F32 Start Quaternion
4x F32 Stop Quaternion
Note: Used for Nadir Pointing
&lt;/pre&gt;
*/</v>
      </c>
      <c r="Y178" s="6" t="str">
        <f>CONCATENATE(Formatting!B$1,C178," ",E178,"(",V178,");//",Q178,"//",M178)</f>
        <v xml:space="preserve">    void opModeSetTargetTrackingCVelocity(byte mode,long[] times,float[] targetVector);//1172//High level command to interact with FineADCS</v>
      </c>
      <c r="Z178" s="7" t="str">
        <f>CONCATENATE(Formatting!B$1,"@Override",CHAR(10),Formatting!B$1,"@InternalData (internalID=",Q178,",commandIDs={",CHAR(34),O178,CHAR(34),",",CHAR(34),P178,CHAR(34),"},argNames={",IF(F178="",CONCATENATE(CHAR(34),CHAR(34)),IF(F178=1,CONCATENATE(CHAR(34),H178,CHAR(34)),IF(F178=2,CONCATENATE(CHAR(34),H178,CHAR(34),",",CHAR(34),J178,CHAR(34)),IF(F178=3,CONCATENATE(CHAR(34),H178,CHAR(34),",",CHAR(34),J178,CHAR(34),",",CHAR(34),L178,CHAR(34)),"other")))),"})",CHAR(10),Formatting!B$1,"public ",C178," ",E178,"(",V178,") {",CHAR(10),IF(F178="",CONCATENATE(Formatting!B$1,Formatting!B$1,"ArrayList&lt;Object&gt; argObject=null;",CHAR(10)),IF(F178=1,CONCATENATE(Formatting!B$1,Formatting!B$1,"ArrayList&lt;Object&gt; argObject = new ArrayList&lt;Object&gt;();",CHAR(10),Formatting!B$1,Formatting!B$1,"argObject.add(",H178,");",CHAR(10)),IF(F178=2,CONCATENATE(Formatting!B$1,Formatting!B$1,"ArrayList&lt;Object&gt; argObject = new ArrayList&lt;Object&gt;();",CHAR(10),Formatting!B$1,Formatting!B$1,"argObject.add(",H178,");",CHAR(10),Formatting!B$1,Formatting!B$1,"argObject.add(",J178,");",CHAR(10)),CONCATENATE(Formatting!B$1,Formatting!B$1,"ArrayList&lt;Object&gt; argObject = new ArrayList&lt;Object&gt;();",CHAR(10),Formatting!B$1,Formatting!B$1,"argObject.add(",H178,");",CHAR(10),Formatting!B$1,Formatting!B$1,"argObject.add(",J178,");",CHAR(10),Formatting!B$1,Formatting!B$1,"argObject.add(",L178,");",CHAR(10))))),IF(C178="void",CONCATENATE(Formatting!B$1,Formatting!B$1),CONCATENATE(Formatting!B$1,Formatting!B$1,"return (",W178,") ")),"super.getSimulatorNode().runGenericMethod(",Q178,",argObject);",CHAR(10),Formatting!B$1,"};")</f>
        <v xml:space="preserve">    @Override
    @InternalData (internalID=1172,commandIDs={"0x36","0x09"},argNames={"mode","times","targetVector"})
    public void opModeSetTargetTrackingCVelocity(byte mode,long[] times,float[] targetVector) {
        ArrayList&lt;Object&gt; argObject = new ArrayList&lt;Object&gt;();
        argObject.add(mode);
        argObject.add(times);
        argObject.add(targetVector);
        super.getSimulatorNode().runGenericMethod(1172,argObject);
    };</v>
      </c>
      <c r="AA178" s="7" t="str">
        <f>CONCATENATE(Formatting!B$1,"case ",Q178,": {//Origin [",A178,"] Method [",TRIM(Y178),"]",CHAR(10),IF(F178="","",IF(F178=1,CONCATENATE(Formatting!B$1,Formatting!B$1,G178," ",H178,"=(",R178,") argObject.get(0);",CHAR(10)),IF(F178=2,CONCATENATE(Formatting!B$1,Formatting!B$1,G178," ",H178,"=(",R178,") argObject.get(0);",CHAR(10),Formatting!B$1,Formatting!B$1,I178," ",J178,"=(",S178,") argObject.get(1);",CHAR(10)),CONCATENATE(Formatting!B$1,Formatting!B$1,G178," ",H178,"=(",R178,") argObject.get(0);",CHAR(10),Formatting!B$1,Formatting!B$1,I178," ",J178,"=(",S178,") argObject.get(1);",CHAR(10),Formatting!B$1,Formatting!B$1,K178," ",L178,"=(",T178,") argObject.get(2);",CHAR(10))))),IF(C178="void",CONCATENATE(Formatting!B$1,Formatting!B$1,"break; }"),CONCATENATE(Formatting!B$1,Formatting!B$1,C178," result=",IF(C178="void","null",IF(OR(C178="byte",C178="int",C178="long"),"0",IF(C178="String",CONCATENATE(CHAR(34),"Placeholder",CHAR(34)),IF(C178="byte[]",CONCATENATE("new byte[",D178,"]"),IF(C178="float","0",IF(C178="double","0","ERROR")))))),";",CHAR(10),Formatting!B$1,Formatting!B$1,"globalResult=result;",CHAR(10),Formatting!B$1,Formatting!B$1,"break;}")))</f>
        <v xml:space="preserve">    case 1172: {//Origin [IFineADCS] Method [void opModeSetTargetTrackingCVelocity(byte mode,long[] times,float[] targetVector);//1172//High level command to interact with FineADCS]
        byte mode=(Byte) argObject.get(0);
        long[] times=(long[]) argObject.get(1);
        float[] targetVector=(float[]) argObject.get(2);
        break; }</v>
      </c>
      <c r="AB178" s="7" t="str">
        <f t="shared" si="13"/>
        <v>/**
&lt;pre&gt;
High level command to interact with FineADCS
Input parameters:byte mode,long[] times,float[] targetVector
Return parameters:void
Size of returned parameters: 0
Sets the ’Contant Velocity Target Tracking Mode’.
Enables ’Control Loop’ based on RW, HP-gyro, ST, Kalman Filter.
Turns off all other unnecessary activities.
Parameters:
1x UI8 Start (=1) or Stop (=0)
2x UI64 Start and Stop Time [msec]
4x F32 Start Quaternion
4x F32 Stop Quaternion
Note: Used for Nadir Pointing
&lt;/pre&gt;
*/
void opModeSetTargetTrackingCVelocity(byte mode,long[] times,float[] targetVector);//1172</v>
      </c>
    </row>
    <row r="179" spans="1:28" ht="210" x14ac:dyDescent="0.25">
      <c r="A179" s="2" t="s">
        <v>5</v>
      </c>
      <c r="B179" s="2" t="s">
        <v>6</v>
      </c>
      <c r="C179" s="2" t="str">
        <f>'Data types'!A$5</f>
        <v>byte[]</v>
      </c>
      <c r="D179" s="2">
        <v>56</v>
      </c>
      <c r="E179" s="2" t="s">
        <v>512</v>
      </c>
      <c r="M179" s="10" t="s">
        <v>76</v>
      </c>
      <c r="N179" s="16" t="s">
        <v>509</v>
      </c>
      <c r="O179" s="10" t="s">
        <v>123</v>
      </c>
      <c r="P179" s="12" t="s">
        <v>515</v>
      </c>
      <c r="Q179" s="3">
        <f t="shared" si="14"/>
        <v>1173</v>
      </c>
      <c r="R179" s="3" t="str">
        <f>IF(G179="","",VLOOKUP(G179,'Data types'!A$1:B$20,2,FALSE))</f>
        <v/>
      </c>
      <c r="S179" s="3" t="str">
        <f>IF(I179="","",VLOOKUP(I179,'Data types'!A$1:B$20,2,FALSE))</f>
        <v/>
      </c>
      <c r="T179" s="3" t="str">
        <f>IF(K179="","",VLOOKUP(K179,'Data types'!A$1:B$20,2,FALSE))</f>
        <v/>
      </c>
      <c r="U179" s="3" t="str">
        <f t="shared" si="10"/>
        <v/>
      </c>
      <c r="V179" s="3" t="str">
        <f t="shared" si="11"/>
        <v/>
      </c>
      <c r="W179" s="3" t="str">
        <f>IF(C179="","",VLOOKUP(C179,'Data types'!$A$1:$B$20,2,FALSE))</f>
        <v>byte[]</v>
      </c>
      <c r="X179" s="24" t="str">
        <f t="shared" si="12"/>
        <v>/**
&lt;pre&gt;
High level command to interact with FineADCS
Input parameters:
Return parameters:byte[]
Size of returned parameters: 56
Get parameters for tgt. mode:
3x F32 Ang. Vel. [body frame]
4x F32 Quaternion
4x F32 Target Quaternion
3x F32 RW Speed [rpm]
&lt;/pre&gt;
*/</v>
      </c>
      <c r="Y179" s="6" t="str">
        <f>CONCATENATE(Formatting!B$1,C179," ",E179,"(",V179,");//",Q179,"//",M179)</f>
        <v xml:space="preserve">    byte[] opModeGetTargetTrackingCVelocityStatus();//1173//High level command to interact with FineADCS</v>
      </c>
      <c r="Z179" s="7" t="str">
        <f>CONCATENATE(Formatting!B$1,"@Override",CHAR(10),Formatting!B$1,"@InternalData (internalID=",Q179,",commandIDs={",CHAR(34),O179,CHAR(34),",",CHAR(34),P179,CHAR(34),"},argNames={",IF(F179="",CONCATENATE(CHAR(34),CHAR(34)),IF(F179=1,CONCATENATE(CHAR(34),H179,CHAR(34)),IF(F179=2,CONCATENATE(CHAR(34),H179,CHAR(34),",",CHAR(34),J179,CHAR(34)),IF(F179=3,CONCATENATE(CHAR(34),H179,CHAR(34),",",CHAR(34),J179,CHAR(34),",",CHAR(34),L179,CHAR(34)),"other")))),"})",CHAR(10),Formatting!B$1,"public ",C179," ",E179,"(",V179,") {",CHAR(10),IF(F179="",CONCATENATE(Formatting!B$1,Formatting!B$1,"ArrayList&lt;Object&gt; argObject=null;",CHAR(10)),IF(F179=1,CONCATENATE(Formatting!B$1,Formatting!B$1,"ArrayList&lt;Object&gt; argObject = new ArrayList&lt;Object&gt;();",CHAR(10),Formatting!B$1,Formatting!B$1,"argObject.add(",H179,");",CHAR(10)),IF(F179=2,CONCATENATE(Formatting!B$1,Formatting!B$1,"ArrayList&lt;Object&gt; argObject = new ArrayList&lt;Object&gt;();",CHAR(10),Formatting!B$1,Formatting!B$1,"argObject.add(",H179,");",CHAR(10),Formatting!B$1,Formatting!B$1,"argObject.add(",J179,");",CHAR(10)),CONCATENATE(Formatting!B$1,Formatting!B$1,"ArrayList&lt;Object&gt; argObject = new ArrayList&lt;Object&gt;();",CHAR(10),Formatting!B$1,Formatting!B$1,"argObject.add(",H179,");",CHAR(10),Formatting!B$1,Formatting!B$1,"argObject.add(",J179,");",CHAR(10),Formatting!B$1,Formatting!B$1,"argObject.add(",L179,");",CHAR(10))))),IF(C179="void",CONCATENATE(Formatting!B$1,Formatting!B$1),CONCATENATE(Formatting!B$1,Formatting!B$1,"return (",W179,") ")),"super.getSimulatorNode().runGenericMethod(",Q179,",argObject);",CHAR(10),Formatting!B$1,"};")</f>
        <v xml:space="preserve">    @Override
    @InternalData (internalID=1173,commandIDs={"0x36","0x0A"},argNames={""})
    public byte[] opModeGetTargetTrackingCVelocityStatus() {
        ArrayList&lt;Object&gt; argObject=null;
        return (byte[]) super.getSimulatorNode().runGenericMethod(1173,argObject);
    };</v>
      </c>
      <c r="AA179" s="7" t="str">
        <f>CONCATENATE(Formatting!B$1,"case ",Q179,": {//Origin [",A179,"] Method [",TRIM(Y179),"]",CHAR(10),IF(F179="","",IF(F179=1,CONCATENATE(Formatting!B$1,Formatting!B$1,G179," ",H179,"=(",R179,") argObject.get(0);",CHAR(10)),IF(F179=2,CONCATENATE(Formatting!B$1,Formatting!B$1,G179," ",H179,"=(",R179,") argObject.get(0);",CHAR(10),Formatting!B$1,Formatting!B$1,I179," ",J179,"=(",S179,") argObject.get(1);",CHAR(10)),CONCATENATE(Formatting!B$1,Formatting!B$1,G179," ",H179,"=(",R179,") argObject.get(0);",CHAR(10),Formatting!B$1,Formatting!B$1,I179," ",J179,"=(",S179,") argObject.get(1);",CHAR(10),Formatting!B$1,Formatting!B$1,K179," ",L179,"=(",T179,") argObject.get(2);",CHAR(10))))),IF(C179="void",CONCATENATE(Formatting!B$1,Formatting!B$1,"break; }"),CONCATENATE(Formatting!B$1,Formatting!B$1,C179," result=",IF(C179="void","null",IF(OR(C179="byte",C179="int",C179="long"),"0",IF(C179="String",CONCATENATE(CHAR(34),"Placeholder",CHAR(34)),IF(C179="byte[]",CONCATENATE("new byte[",D179,"]"),IF(C179="float","0",IF(C179="double","0","ERROR")))))),";",CHAR(10),Formatting!B$1,Formatting!B$1,"globalResult=result;",CHAR(10),Formatting!B$1,Formatting!B$1,"break;}")))</f>
        <v xml:space="preserve">    case 1173: {//Origin [IFineADCS] Method [byte[] opModeGetTargetTrackingCVelocityStatus();//1173//High level command to interact with FineADCS]
        byte[] result=new byte[56];
        globalResult=result;
        break;}</v>
      </c>
      <c r="AB179" s="7" t="str">
        <f t="shared" si="13"/>
        <v>/**
&lt;pre&gt;
High level command to interact with FineADCS
Input parameters:
Return parameters:byte[]
Size of returned parameters: 56
Get parameters for tgt. mode:
3x F32 Ang. Vel. [body frame]
4x F32 Quaternion
4x F32 Target Quaternion
3x F32 RW Speed [rpm]
&lt;/pre&gt;
*/
byte[] opModeGetTargetTrackingCVelocityStatus();//1173</v>
      </c>
    </row>
    <row r="180" spans="1:28" ht="285" x14ac:dyDescent="0.25">
      <c r="A180" s="2" t="s">
        <v>5</v>
      </c>
      <c r="B180" s="2" t="s">
        <v>6</v>
      </c>
      <c r="C180" s="2" t="str">
        <f>'Data types'!A$1</f>
        <v>void</v>
      </c>
      <c r="D180" s="2">
        <v>0</v>
      </c>
      <c r="E180" s="2" t="s">
        <v>510</v>
      </c>
      <c r="F180" s="2">
        <v>2</v>
      </c>
      <c r="G180" s="2" t="str">
        <f>'Data types'!$A$4</f>
        <v>byte</v>
      </c>
      <c r="H180" s="2" t="s">
        <v>497</v>
      </c>
      <c r="I180" s="2" t="str">
        <f>'Data types'!$A$10</f>
        <v>long[]</v>
      </c>
      <c r="J180" s="2" t="s">
        <v>458</v>
      </c>
      <c r="M180" s="10" t="s">
        <v>76</v>
      </c>
      <c r="N180" s="16" t="s">
        <v>513</v>
      </c>
      <c r="O180" s="10" t="s">
        <v>123</v>
      </c>
      <c r="P180" s="12" t="s">
        <v>516</v>
      </c>
      <c r="Q180" s="3">
        <f t="shared" si="14"/>
        <v>1174</v>
      </c>
      <c r="R180" s="3" t="str">
        <f>IF(G180="","",VLOOKUP(G180,'Data types'!A$1:B$20,2,FALSE))</f>
        <v>Byte</v>
      </c>
      <c r="S180" s="3" t="str">
        <f>IF(I180="","",VLOOKUP(I180,'Data types'!A$1:B$20,2,FALSE))</f>
        <v>long[]</v>
      </c>
      <c r="T180" s="3" t="str">
        <f>IF(K180="","",VLOOKUP(K180,'Data types'!A$1:B$20,2,FALSE))</f>
        <v/>
      </c>
      <c r="U180" s="3" t="str">
        <f t="shared" si="10"/>
        <v>mode,times</v>
      </c>
      <c r="V180" s="3" t="str">
        <f t="shared" si="11"/>
        <v>byte mode,long[] times</v>
      </c>
      <c r="W180" s="3">
        <f>IF(C180="","",VLOOKUP(C180,'Data types'!$A$1:$B$20,2,FALSE))</f>
        <v>0</v>
      </c>
      <c r="X180" s="24" t="str">
        <f t="shared" si="12"/>
        <v>/**
&lt;pre&gt;
High level command to interact with FineADCS
Input parameters:byte mode,long[] times
Return parameters:void
Size of returned parameters: 0
Sets the ’Nadir Dynamic Target Tracking Mode’.
Enables ’Control Loop’ based on RW, HP-gyro, ST, Kalman Filter.
Turns off all other unnecessary activities.
Parameters:
1x UI8 Start (=1) or Stop (=0)
2x UI64 Start and Stop Time [msec]
Note: Computational Extensive – Proper Operation TBD
&lt;/pre&gt;
*/</v>
      </c>
      <c r="Y180" s="6" t="str">
        <f>CONCATENATE(Formatting!B$1,C180," ",E180,"(",V180,");//",Q180,"//",M180)</f>
        <v xml:space="preserve">    void opModeSetNadirTargetTracking(byte mode,long[] times);//1174//High level command to interact with FineADCS</v>
      </c>
      <c r="Z180" s="7" t="str">
        <f>CONCATENATE(Formatting!B$1,"@Override",CHAR(10),Formatting!B$1,"@InternalData (internalID=",Q180,",commandIDs={",CHAR(34),O180,CHAR(34),",",CHAR(34),P180,CHAR(34),"},argNames={",IF(F180="",CONCATENATE(CHAR(34),CHAR(34)),IF(F180=1,CONCATENATE(CHAR(34),H180,CHAR(34)),IF(F180=2,CONCATENATE(CHAR(34),H180,CHAR(34),",",CHAR(34),J180,CHAR(34)),IF(F180=3,CONCATENATE(CHAR(34),H180,CHAR(34),",",CHAR(34),J180,CHAR(34),",",CHAR(34),L180,CHAR(34)),"other")))),"})",CHAR(10),Formatting!B$1,"public ",C180," ",E180,"(",V180,") {",CHAR(10),IF(F180="",CONCATENATE(Formatting!B$1,Formatting!B$1,"ArrayList&lt;Object&gt; argObject=null;",CHAR(10)),IF(F180=1,CONCATENATE(Formatting!B$1,Formatting!B$1,"ArrayList&lt;Object&gt; argObject = new ArrayList&lt;Object&gt;();",CHAR(10),Formatting!B$1,Formatting!B$1,"argObject.add(",H180,");",CHAR(10)),IF(F180=2,CONCATENATE(Formatting!B$1,Formatting!B$1,"ArrayList&lt;Object&gt; argObject = new ArrayList&lt;Object&gt;();",CHAR(10),Formatting!B$1,Formatting!B$1,"argObject.add(",H180,");",CHAR(10),Formatting!B$1,Formatting!B$1,"argObject.add(",J180,");",CHAR(10)),CONCATENATE(Formatting!B$1,Formatting!B$1,"ArrayList&lt;Object&gt; argObject = new ArrayList&lt;Object&gt;();",CHAR(10),Formatting!B$1,Formatting!B$1,"argObject.add(",H180,");",CHAR(10),Formatting!B$1,Formatting!B$1,"argObject.add(",J180,");",CHAR(10),Formatting!B$1,Formatting!B$1,"argObject.add(",L180,");",CHAR(10))))),IF(C180="void",CONCATENATE(Formatting!B$1,Formatting!B$1),CONCATENATE(Formatting!B$1,Formatting!B$1,"return (",W180,") ")),"super.getSimulatorNode().runGenericMethod(",Q180,",argObject);",CHAR(10),Formatting!B$1,"};")</f>
        <v xml:space="preserve">    @Override
    @InternalData (internalID=1174,commandIDs={"0x36","0x0B"},argNames={"mode","times"})
    public void opModeSetNadirTargetTracking(byte mode,long[] times) {
        ArrayList&lt;Object&gt; argObject = new ArrayList&lt;Object&gt;();
        argObject.add(mode);
        argObject.add(times);
        super.getSimulatorNode().runGenericMethod(1174,argObject);
    };</v>
      </c>
      <c r="AA180" s="7" t="str">
        <f>CONCATENATE(Formatting!B$1,"case ",Q180,": {//Origin [",A180,"] Method [",TRIM(Y180),"]",CHAR(10),IF(F180="","",IF(F180=1,CONCATENATE(Formatting!B$1,Formatting!B$1,G180," ",H180,"=(",R180,") argObject.get(0);",CHAR(10)),IF(F180=2,CONCATENATE(Formatting!B$1,Formatting!B$1,G180," ",H180,"=(",R180,") argObject.get(0);",CHAR(10),Formatting!B$1,Formatting!B$1,I180," ",J180,"=(",S180,") argObject.get(1);",CHAR(10)),CONCATENATE(Formatting!B$1,Formatting!B$1,G180," ",H180,"=(",R180,") argObject.get(0);",CHAR(10),Formatting!B$1,Formatting!B$1,I180," ",J180,"=(",S180,") argObject.get(1);",CHAR(10),Formatting!B$1,Formatting!B$1,K180," ",L180,"=(",T180,") argObject.get(2);",CHAR(10))))),IF(C180="void",CONCATENATE(Formatting!B$1,Formatting!B$1,"break; }"),CONCATENATE(Formatting!B$1,Formatting!B$1,C180," result=",IF(C180="void","null",IF(OR(C180="byte",C180="int",C180="long"),"0",IF(C180="String",CONCATENATE(CHAR(34),"Placeholder",CHAR(34)),IF(C180="byte[]",CONCATENATE("new byte[",D180,"]"),IF(C180="float","0",IF(C180="double","0","ERROR")))))),";",CHAR(10),Formatting!B$1,Formatting!B$1,"globalResult=result;",CHAR(10),Formatting!B$1,Formatting!B$1,"break;}")))</f>
        <v xml:space="preserve">    case 1174: {//Origin [IFineADCS] Method [void opModeSetNadirTargetTracking(byte mode,long[] times);//1174//High level command to interact with FineADCS]
        byte mode=(Byte) argObject.get(0);
        long[] times=(long[]) argObject.get(1);
        break; }</v>
      </c>
      <c r="AB180" s="7" t="str">
        <f t="shared" si="13"/>
        <v>/**
&lt;pre&gt;
High level command to interact with FineADCS
Input parameters:byte mode,long[] times
Return parameters:void
Size of returned parameters: 0
Sets the ’Nadir Dynamic Target Tracking Mode’.
Enables ’Control Loop’ based on RW, HP-gyro, ST, Kalman Filter.
Turns off all other unnecessary activities.
Parameters:
1x UI8 Start (=1) or Stop (=0)
2x UI64 Start and Stop Time [msec]
Note: Computational Extensive – Proper Operation TBD
&lt;/pre&gt;
*/
void opModeSetNadirTargetTracking(byte mode,long[] times);//1174</v>
      </c>
    </row>
    <row r="181" spans="1:28" ht="225" x14ac:dyDescent="0.25">
      <c r="A181" s="2" t="s">
        <v>5</v>
      </c>
      <c r="B181" s="2" t="s">
        <v>6</v>
      </c>
      <c r="C181" s="2" t="str">
        <f>'Data types'!A$5</f>
        <v>byte[]</v>
      </c>
      <c r="D181" s="2">
        <v>68</v>
      </c>
      <c r="E181" s="2" t="s">
        <v>511</v>
      </c>
      <c r="M181" s="10" t="s">
        <v>76</v>
      </c>
      <c r="N181" s="16" t="s">
        <v>514</v>
      </c>
      <c r="O181" s="10" t="s">
        <v>123</v>
      </c>
      <c r="P181" s="12" t="s">
        <v>517</v>
      </c>
      <c r="Q181" s="3">
        <f t="shared" si="14"/>
        <v>1175</v>
      </c>
      <c r="R181" s="3" t="str">
        <f>IF(G181="","",VLOOKUP(G181,'Data types'!A$1:B$20,2,FALSE))</f>
        <v/>
      </c>
      <c r="S181" s="3" t="str">
        <f>IF(I181="","",VLOOKUP(I181,'Data types'!A$1:B$20,2,FALSE))</f>
        <v/>
      </c>
      <c r="T181" s="3" t="str">
        <f>IF(K181="","",VLOOKUP(K181,'Data types'!A$1:B$20,2,FALSE))</f>
        <v/>
      </c>
      <c r="U181" s="3" t="str">
        <f t="shared" si="10"/>
        <v/>
      </c>
      <c r="V181" s="3" t="str">
        <f t="shared" si="11"/>
        <v/>
      </c>
      <c r="W181" s="3" t="str">
        <f>IF(C181="","",VLOOKUP(C181,'Data types'!$A$1:$B$20,2,FALSE))</f>
        <v>byte[]</v>
      </c>
      <c r="X181" s="24" t="str">
        <f t="shared" si="12"/>
        <v>/**
&lt;pre&gt;
High level command to interact with FineADCS
Input parameters:
Return parameters:byte[]
Size of returned parameters: 68
Get parameters for tgt. mode:
3x F32 Position Vector [WGS84]
3x F32 Ang. Vel. [body frame]
4x F32 Quaternion
4x F32 Target Quaternion
3x F32 RW Speed [rpm]
&lt;/pre&gt;
*/</v>
      </c>
      <c r="Y181" s="6" t="str">
        <f>CONCATENATE(Formatting!B$1,C181," ",E181,"(",V181,");//",Q181,"//",M181)</f>
        <v xml:space="preserve">    byte[] opModeGetNadirTargetTrackingStatus();//1175//High level command to interact with FineADCS</v>
      </c>
      <c r="Z181" s="7" t="str">
        <f>CONCATENATE(Formatting!B$1,"@Override",CHAR(10),Formatting!B$1,"@InternalData (internalID=",Q181,",commandIDs={",CHAR(34),O181,CHAR(34),",",CHAR(34),P181,CHAR(34),"},argNames={",IF(F181="",CONCATENATE(CHAR(34),CHAR(34)),IF(F181=1,CONCATENATE(CHAR(34),H181,CHAR(34)),IF(F181=2,CONCATENATE(CHAR(34),H181,CHAR(34),",",CHAR(34),J181,CHAR(34)),IF(F181=3,CONCATENATE(CHAR(34),H181,CHAR(34),",",CHAR(34),J181,CHAR(34),",",CHAR(34),L181,CHAR(34)),"other")))),"})",CHAR(10),Formatting!B$1,"public ",C181," ",E181,"(",V181,") {",CHAR(10),IF(F181="",CONCATENATE(Formatting!B$1,Formatting!B$1,"ArrayList&lt;Object&gt; argObject=null;",CHAR(10)),IF(F181=1,CONCATENATE(Formatting!B$1,Formatting!B$1,"ArrayList&lt;Object&gt; argObject = new ArrayList&lt;Object&gt;();",CHAR(10),Formatting!B$1,Formatting!B$1,"argObject.add(",H181,");",CHAR(10)),IF(F181=2,CONCATENATE(Formatting!B$1,Formatting!B$1,"ArrayList&lt;Object&gt; argObject = new ArrayList&lt;Object&gt;();",CHAR(10),Formatting!B$1,Formatting!B$1,"argObject.add(",H181,");",CHAR(10),Formatting!B$1,Formatting!B$1,"argObject.add(",J181,");",CHAR(10)),CONCATENATE(Formatting!B$1,Formatting!B$1,"ArrayList&lt;Object&gt; argObject = new ArrayList&lt;Object&gt;();",CHAR(10),Formatting!B$1,Formatting!B$1,"argObject.add(",H181,");",CHAR(10),Formatting!B$1,Formatting!B$1,"argObject.add(",J181,");",CHAR(10),Formatting!B$1,Formatting!B$1,"argObject.add(",L181,");",CHAR(10))))),IF(C181="void",CONCATENATE(Formatting!B$1,Formatting!B$1),CONCATENATE(Formatting!B$1,Formatting!B$1,"return (",W181,") ")),"super.getSimulatorNode().runGenericMethod(",Q181,",argObject);",CHAR(10),Formatting!B$1,"};")</f>
        <v xml:space="preserve">    @Override
    @InternalData (internalID=1175,commandIDs={"0x36","0x0C"},argNames={""})
    public byte[] opModeGetNadirTargetTrackingStatus() {
        ArrayList&lt;Object&gt; argObject=null;
        return (byte[]) super.getSimulatorNode().runGenericMethod(1175,argObject);
    };</v>
      </c>
      <c r="AA181" s="7" t="str">
        <f>CONCATENATE(Formatting!B$1,"case ",Q181,": {//Origin [",A181,"] Method [",TRIM(Y181),"]",CHAR(10),IF(F181="","",IF(F181=1,CONCATENATE(Formatting!B$1,Formatting!B$1,G181," ",H181,"=(",R181,") argObject.get(0);",CHAR(10)),IF(F181=2,CONCATENATE(Formatting!B$1,Formatting!B$1,G181," ",H181,"=(",R181,") argObject.get(0);",CHAR(10),Formatting!B$1,Formatting!B$1,I181," ",J181,"=(",S181,") argObject.get(1);",CHAR(10)),CONCATENATE(Formatting!B$1,Formatting!B$1,G181," ",H181,"=(",R181,") argObject.get(0);",CHAR(10),Formatting!B$1,Formatting!B$1,I181," ",J181,"=(",S181,") argObject.get(1);",CHAR(10),Formatting!B$1,Formatting!B$1,K181," ",L181,"=(",T181,") argObject.get(2);",CHAR(10))))),IF(C181="void",CONCATENATE(Formatting!B$1,Formatting!B$1,"break; }"),CONCATENATE(Formatting!B$1,Formatting!B$1,C181," result=",IF(C181="void","null",IF(OR(C181="byte",C181="int",C181="long"),"0",IF(C181="String",CONCATENATE(CHAR(34),"Placeholder",CHAR(34)),IF(C181="byte[]",CONCATENATE("new byte[",D181,"]"),IF(C181="float","0",IF(C181="double","0","ERROR")))))),";",CHAR(10),Formatting!B$1,Formatting!B$1,"globalResult=result;",CHAR(10),Formatting!B$1,Formatting!B$1,"break;}")))</f>
        <v xml:space="preserve">    case 1175: {//Origin [IFineADCS] Method [byte[] opModeGetNadirTargetTrackingStatus();//1175//High level command to interact with FineADCS]
        byte[] result=new byte[68];
        globalResult=result;
        break;}</v>
      </c>
      <c r="AB181" s="7" t="str">
        <f t="shared" si="13"/>
        <v>/**
&lt;pre&gt;
High level command to interact with FineADCS
Input parameters:
Return parameters:byte[]
Size of returned parameters: 68
Get parameters for tgt. mode:
3x F32 Position Vector [WGS84]
3x F32 Ang. Vel. [body frame]
4x F32 Quaternion
4x F32 Target Quaternion
3x F32 RW Speed [rpm]
&lt;/pre&gt;
*/
byte[] opModeGetNadirTargetTrackingStatus();//1175</v>
      </c>
    </row>
    <row r="182" spans="1:28" ht="270" x14ac:dyDescent="0.25">
      <c r="A182" s="2" t="s">
        <v>5</v>
      </c>
      <c r="B182" s="2" t="s">
        <v>6</v>
      </c>
      <c r="C182" s="2" t="str">
        <f>'Data types'!A$1</f>
        <v>void</v>
      </c>
      <c r="D182" s="2">
        <v>0</v>
      </c>
      <c r="E182" s="2" t="s">
        <v>518</v>
      </c>
      <c r="F182" s="2">
        <v>3</v>
      </c>
      <c r="G182" s="2" t="str">
        <f>'Data types'!$A$4</f>
        <v>byte</v>
      </c>
      <c r="H182" s="2" t="s">
        <v>497</v>
      </c>
      <c r="I182" s="2" t="str">
        <f>'Data types'!$A$10</f>
        <v>long[]</v>
      </c>
      <c r="J182" s="2" t="s">
        <v>458</v>
      </c>
      <c r="K182" s="2" t="str">
        <f>'Data types'!$A$9</f>
        <v>float[]</v>
      </c>
      <c r="L182" s="2" t="s">
        <v>519</v>
      </c>
      <c r="M182" s="10" t="s">
        <v>76</v>
      </c>
      <c r="N182" s="16" t="s">
        <v>520</v>
      </c>
      <c r="O182" s="10" t="s">
        <v>123</v>
      </c>
      <c r="P182" s="12" t="s">
        <v>521</v>
      </c>
      <c r="Q182" s="3">
        <f t="shared" si="14"/>
        <v>1176</v>
      </c>
      <c r="R182" s="3" t="str">
        <f>IF(G182="","",VLOOKUP(G182,'Data types'!A$1:B$20,2,FALSE))</f>
        <v>Byte</v>
      </c>
      <c r="S182" s="3" t="str">
        <f>IF(I182="","",VLOOKUP(I182,'Data types'!A$1:B$20,2,FALSE))</f>
        <v>long[]</v>
      </c>
      <c r="T182" s="3" t="str">
        <f>IF(K182="","",VLOOKUP(K182,'Data types'!A$1:B$20,2,FALSE))</f>
        <v>float[]</v>
      </c>
      <c r="U182" s="3" t="str">
        <f t="shared" si="10"/>
        <v>mode,times</v>
      </c>
      <c r="V182" s="3" t="str">
        <f t="shared" si="11"/>
        <v>byte mode,long[] times,float[] quaternionCoefficients</v>
      </c>
      <c r="W182" s="3">
        <f>IF(C182="","",VLOOKUP(C182,'Data types'!$A$1:$B$20,2,FALSE))</f>
        <v>0</v>
      </c>
      <c r="X182" s="24" t="str">
        <f t="shared" si="12"/>
        <v>/**
&lt;pre&gt;
High level command to interact with FineADCS
Input parameters:byte mode,long[] times,float[] quaternionCoefficients
Return parameters:void
Size of returned parameters: 0
Sets the ’Std. Target Tracking Mode’.
Enables ’Control Loop’ based on RW, HP-gyro, ST, Kalman Filter.
Turns off all other unnecessary activities.
Parameters:
1x UI8 Start (=1) or Stop (=0)
2x UI64 Start and Stop Time [msec]
12x F32 Quaternion Coeffcients
&lt;/pre&gt;
*/</v>
      </c>
      <c r="Y182" s="6" t="str">
        <f>CONCATENATE(Formatting!B$1,C182," ",E182,"(",V182,");//",Q182,"//",M182)</f>
        <v xml:space="preserve">    void opModeSetStandardTargetTracking(byte mode,long[] times,float[] quaternionCoefficients);//1176//High level command to interact with FineADCS</v>
      </c>
      <c r="Z182" s="7" t="str">
        <f>CONCATENATE(Formatting!B$1,"@Override",CHAR(10),Formatting!B$1,"@InternalData (internalID=",Q182,",commandIDs={",CHAR(34),O182,CHAR(34),",",CHAR(34),P182,CHAR(34),"},argNames={",IF(F182="",CONCATENATE(CHAR(34),CHAR(34)),IF(F182=1,CONCATENATE(CHAR(34),H182,CHAR(34)),IF(F182=2,CONCATENATE(CHAR(34),H182,CHAR(34),",",CHAR(34),J182,CHAR(34)),IF(F182=3,CONCATENATE(CHAR(34),H182,CHAR(34),",",CHAR(34),J182,CHAR(34),",",CHAR(34),L182,CHAR(34)),"other")))),"})",CHAR(10),Formatting!B$1,"public ",C182," ",E182,"(",V182,") {",CHAR(10),IF(F182="",CONCATENATE(Formatting!B$1,Formatting!B$1,"ArrayList&lt;Object&gt; argObject=null;",CHAR(10)),IF(F182=1,CONCATENATE(Formatting!B$1,Formatting!B$1,"ArrayList&lt;Object&gt; argObject = new ArrayList&lt;Object&gt;();",CHAR(10),Formatting!B$1,Formatting!B$1,"argObject.add(",H182,");",CHAR(10)),IF(F182=2,CONCATENATE(Formatting!B$1,Formatting!B$1,"ArrayList&lt;Object&gt; argObject = new ArrayList&lt;Object&gt;();",CHAR(10),Formatting!B$1,Formatting!B$1,"argObject.add(",H182,");",CHAR(10),Formatting!B$1,Formatting!B$1,"argObject.add(",J182,");",CHAR(10)),CONCATENATE(Formatting!B$1,Formatting!B$1,"ArrayList&lt;Object&gt; argObject = new ArrayList&lt;Object&gt;();",CHAR(10),Formatting!B$1,Formatting!B$1,"argObject.add(",H182,");",CHAR(10),Formatting!B$1,Formatting!B$1,"argObject.add(",J182,");",CHAR(10),Formatting!B$1,Formatting!B$1,"argObject.add(",L182,");",CHAR(10))))),IF(C182="void",CONCATENATE(Formatting!B$1,Formatting!B$1),CONCATENATE(Formatting!B$1,Formatting!B$1,"return (",W182,") ")),"super.getSimulatorNode().runGenericMethod(",Q182,",argObject);",CHAR(10),Formatting!B$1,"};")</f>
        <v xml:space="preserve">    @Override
    @InternalData (internalID=1176,commandIDs={"0x36","0x0D"},argNames={"mode","times","quaternionCoefficients"})
    public void opModeSetStandardTargetTracking(byte mode,long[] times,float[] quaternionCoefficients) {
        ArrayList&lt;Object&gt; argObject = new ArrayList&lt;Object&gt;();
        argObject.add(mode);
        argObject.add(times);
        argObject.add(quaternionCoefficients);
        super.getSimulatorNode().runGenericMethod(1176,argObject);
    };</v>
      </c>
      <c r="AA182" s="7" t="str">
        <f>CONCATENATE(Formatting!B$1,"case ",Q182,": {//Origin [",A182,"] Method [",TRIM(Y182),"]",CHAR(10),IF(F182="","",IF(F182=1,CONCATENATE(Formatting!B$1,Formatting!B$1,G182," ",H182,"=(",R182,") argObject.get(0);",CHAR(10)),IF(F182=2,CONCATENATE(Formatting!B$1,Formatting!B$1,G182," ",H182,"=(",R182,") argObject.get(0);",CHAR(10),Formatting!B$1,Formatting!B$1,I182," ",J182,"=(",S182,") argObject.get(1);",CHAR(10)),CONCATENATE(Formatting!B$1,Formatting!B$1,G182," ",H182,"=(",R182,") argObject.get(0);",CHAR(10),Formatting!B$1,Formatting!B$1,I182," ",J182,"=(",S182,") argObject.get(1);",CHAR(10),Formatting!B$1,Formatting!B$1,K182," ",L182,"=(",T182,") argObject.get(2);",CHAR(10))))),IF(C182="void",CONCATENATE(Formatting!B$1,Formatting!B$1,"break; }"),CONCATENATE(Formatting!B$1,Formatting!B$1,C182," result=",IF(C182="void","null",IF(OR(C182="byte",C182="int",C182="long"),"0",IF(C182="String",CONCATENATE(CHAR(34),"Placeholder",CHAR(34)),IF(C182="byte[]",CONCATENATE("new byte[",D182,"]"),IF(C182="float","0",IF(C182="double","0","ERROR")))))),";",CHAR(10),Formatting!B$1,Formatting!B$1,"globalResult=result;",CHAR(10),Formatting!B$1,Formatting!B$1,"break;}")))</f>
        <v xml:space="preserve">    case 1176: {//Origin [IFineADCS] Method [void opModeSetStandardTargetTracking(byte mode,long[] times,float[] quaternionCoefficients);//1176//High level command to interact with FineADCS]
        byte mode=(Byte) argObject.get(0);
        long[] times=(long[]) argObject.get(1);
        float[] quaternionCoefficients=(float[]) argObject.get(2);
        break; }</v>
      </c>
      <c r="AB182" s="7" t="str">
        <f t="shared" si="13"/>
        <v>/**
&lt;pre&gt;
High level command to interact with FineADCS
Input parameters:byte mode,long[] times,float[] quaternionCoefficients
Return parameters:void
Size of returned parameters: 0
Sets the ’Std. Target Tracking Mode’.
Enables ’Control Loop’ based on RW, HP-gyro, ST, Kalman Filter.
Turns off all other unnecessary activities.
Parameters:
1x UI8 Start (=1) or Stop (=0)
2x UI64 Start and Stop Time [msec]
12x F32 Quaternion Coeffcients
&lt;/pre&gt;
*/
void opModeSetStandardTargetTracking(byte mode,long[] times,float[] quaternionCoefficients);//1176</v>
      </c>
    </row>
    <row r="183" spans="1:28" ht="210" x14ac:dyDescent="0.25">
      <c r="A183" s="2" t="s">
        <v>5</v>
      </c>
      <c r="B183" s="2" t="s">
        <v>6</v>
      </c>
      <c r="C183" s="2" t="str">
        <f>'Data types'!A$5</f>
        <v>byte[]</v>
      </c>
      <c r="D183" s="2">
        <v>56</v>
      </c>
      <c r="E183" s="2" t="s">
        <v>533</v>
      </c>
      <c r="M183" s="10" t="s">
        <v>76</v>
      </c>
      <c r="N183" s="16" t="s">
        <v>509</v>
      </c>
      <c r="O183" s="10" t="s">
        <v>123</v>
      </c>
      <c r="P183" s="12" t="s">
        <v>522</v>
      </c>
      <c r="Q183" s="3">
        <f t="shared" si="14"/>
        <v>1177</v>
      </c>
      <c r="R183" s="3" t="str">
        <f>IF(G183="","",VLOOKUP(G183,'Data types'!A$1:B$20,2,FALSE))</f>
        <v/>
      </c>
      <c r="S183" s="3" t="str">
        <f>IF(I183="","",VLOOKUP(I183,'Data types'!A$1:B$20,2,FALSE))</f>
        <v/>
      </c>
      <c r="T183" s="3" t="str">
        <f>IF(K183="","",VLOOKUP(K183,'Data types'!A$1:B$20,2,FALSE))</f>
        <v/>
      </c>
      <c r="U183" s="3" t="str">
        <f t="shared" si="10"/>
        <v/>
      </c>
      <c r="V183" s="3" t="str">
        <f t="shared" si="11"/>
        <v/>
      </c>
      <c r="W183" s="3" t="str">
        <f>IF(C183="","",VLOOKUP(C183,'Data types'!$A$1:$B$20,2,FALSE))</f>
        <v>byte[]</v>
      </c>
      <c r="X183" s="24" t="str">
        <f t="shared" si="12"/>
        <v>/**
&lt;pre&gt;
High level command to interact with FineADCS
Input parameters:
Return parameters:byte[]
Size of returned parameters: 56
Get parameters for tgt. mode:
3x F32 Ang. Vel. [body frame]
4x F32 Quaternion
4x F32 Target Quaternion
3x F32 RW Speed [rpm]
&lt;/pre&gt;
*/</v>
      </c>
      <c r="Y183" s="6" t="str">
        <f>CONCATENATE(Formatting!B$1,C183," ",E183,"(",V183,");//",Q183,"//",M183)</f>
        <v xml:space="preserve">    byte[] opModeGetStandardTargetTrackingStatus();//1177//High level command to interact with FineADCS</v>
      </c>
      <c r="Z183" s="7" t="str">
        <f>CONCATENATE(Formatting!B$1,"@Override",CHAR(10),Formatting!B$1,"@InternalData (internalID=",Q183,",commandIDs={",CHAR(34),O183,CHAR(34),",",CHAR(34),P183,CHAR(34),"},argNames={",IF(F183="",CONCATENATE(CHAR(34),CHAR(34)),IF(F183=1,CONCATENATE(CHAR(34),H183,CHAR(34)),IF(F183=2,CONCATENATE(CHAR(34),H183,CHAR(34),",",CHAR(34),J183,CHAR(34)),IF(F183=3,CONCATENATE(CHAR(34),H183,CHAR(34),",",CHAR(34),J183,CHAR(34),",",CHAR(34),L183,CHAR(34)),"other")))),"})",CHAR(10),Formatting!B$1,"public ",C183," ",E183,"(",V183,") {",CHAR(10),IF(F183="",CONCATENATE(Formatting!B$1,Formatting!B$1,"ArrayList&lt;Object&gt; argObject=null;",CHAR(10)),IF(F183=1,CONCATENATE(Formatting!B$1,Formatting!B$1,"ArrayList&lt;Object&gt; argObject = new ArrayList&lt;Object&gt;();",CHAR(10),Formatting!B$1,Formatting!B$1,"argObject.add(",H183,");",CHAR(10)),IF(F183=2,CONCATENATE(Formatting!B$1,Formatting!B$1,"ArrayList&lt;Object&gt; argObject = new ArrayList&lt;Object&gt;();",CHAR(10),Formatting!B$1,Formatting!B$1,"argObject.add(",H183,");",CHAR(10),Formatting!B$1,Formatting!B$1,"argObject.add(",J183,");",CHAR(10)),CONCATENATE(Formatting!B$1,Formatting!B$1,"ArrayList&lt;Object&gt; argObject = new ArrayList&lt;Object&gt;();",CHAR(10),Formatting!B$1,Formatting!B$1,"argObject.add(",H183,");",CHAR(10),Formatting!B$1,Formatting!B$1,"argObject.add(",J183,");",CHAR(10),Formatting!B$1,Formatting!B$1,"argObject.add(",L183,");",CHAR(10))))),IF(C183="void",CONCATENATE(Formatting!B$1,Formatting!B$1),CONCATENATE(Formatting!B$1,Formatting!B$1,"return (",W183,") ")),"super.getSimulatorNode().runGenericMethod(",Q183,",argObject);",CHAR(10),Formatting!B$1,"};")</f>
        <v xml:space="preserve">    @Override
    @InternalData (internalID=1177,commandIDs={"0x36","0x0E"},argNames={""})
    public byte[] opModeGetStandardTargetTrackingStatus() {
        ArrayList&lt;Object&gt; argObject=null;
        return (byte[]) super.getSimulatorNode().runGenericMethod(1177,argObject);
    };</v>
      </c>
      <c r="AA183" s="7" t="str">
        <f>CONCATENATE(Formatting!B$1,"case ",Q183,": {//Origin [",A183,"] Method [",TRIM(Y183),"]",CHAR(10),IF(F183="","",IF(F183=1,CONCATENATE(Formatting!B$1,Formatting!B$1,G183," ",H183,"=(",R183,") argObject.get(0);",CHAR(10)),IF(F183=2,CONCATENATE(Formatting!B$1,Formatting!B$1,G183," ",H183,"=(",R183,") argObject.get(0);",CHAR(10),Formatting!B$1,Formatting!B$1,I183," ",J183,"=(",S183,") argObject.get(1);",CHAR(10)),CONCATENATE(Formatting!B$1,Formatting!B$1,G183," ",H183,"=(",R183,") argObject.get(0);",CHAR(10),Formatting!B$1,Formatting!B$1,I183," ",J183,"=(",S183,") argObject.get(1);",CHAR(10),Formatting!B$1,Formatting!B$1,K183," ",L183,"=(",T183,") argObject.get(2);",CHAR(10))))),IF(C183="void",CONCATENATE(Formatting!B$1,Formatting!B$1,"break; }"),CONCATENATE(Formatting!B$1,Formatting!B$1,C183," result=",IF(C183="void","null",IF(OR(C183="byte",C183="int",C183="long"),"0",IF(C183="String",CONCATENATE(CHAR(34),"Placeholder",CHAR(34)),IF(C183="byte[]",CONCATENATE("new byte[",D183,"]"),IF(C183="float","0",IF(C183="double","0","ERROR")))))),";",CHAR(10),Formatting!B$1,Formatting!B$1,"globalResult=result;",CHAR(10),Formatting!B$1,Formatting!B$1,"break;}")))</f>
        <v xml:space="preserve">    case 1177: {//Origin [IFineADCS] Method [byte[] opModeGetStandardTargetTrackingStatus();//1177//High level command to interact with FineADCS]
        byte[] result=new byte[56];
        globalResult=result;
        break;}</v>
      </c>
      <c r="AB183" s="7" t="str">
        <f t="shared" si="13"/>
        <v>/**
&lt;pre&gt;
High level command to interact with FineADCS
Input parameters:
Return parameters:byte[]
Size of returned parameters: 56
Get parameters for tgt. mode:
3x F32 Ang. Vel. [body frame]
4x F32 Quaternion
4x F32 Target Quaternion
3x F32 RW Speed [rpm]
&lt;/pre&gt;
*/
byte[] opModeGetStandardTargetTrackingStatus();//1177</v>
      </c>
    </row>
    <row r="184" spans="1:28" ht="315" x14ac:dyDescent="0.25">
      <c r="A184" s="2" t="s">
        <v>5</v>
      </c>
      <c r="B184" s="2" t="s">
        <v>6</v>
      </c>
      <c r="C184" s="2" t="str">
        <f>'Data types'!A$1</f>
        <v>void</v>
      </c>
      <c r="D184" s="2">
        <v>0</v>
      </c>
      <c r="E184" s="2" t="s">
        <v>523</v>
      </c>
      <c r="F184" s="2">
        <v>3</v>
      </c>
      <c r="G184" s="2" t="str">
        <f>'Data types'!$A$4</f>
        <v>byte</v>
      </c>
      <c r="H184" s="2" t="s">
        <v>497</v>
      </c>
      <c r="I184" s="2" t="str">
        <f>'Data types'!$A$10</f>
        <v>long[]</v>
      </c>
      <c r="J184" s="2" t="s">
        <v>458</v>
      </c>
      <c r="K184" s="2" t="str">
        <f>'Data types'!$A$9</f>
        <v>float[]</v>
      </c>
      <c r="L184" s="2" t="s">
        <v>524</v>
      </c>
      <c r="M184" s="10" t="s">
        <v>76</v>
      </c>
      <c r="N184" s="16" t="s">
        <v>526</v>
      </c>
      <c r="O184" s="10" t="s">
        <v>123</v>
      </c>
      <c r="P184" s="12" t="s">
        <v>527</v>
      </c>
      <c r="Q184" s="3">
        <f t="shared" si="14"/>
        <v>1178</v>
      </c>
      <c r="R184" s="3" t="str">
        <f>IF(G184="","",VLOOKUP(G184,'Data types'!A$1:B$20,2,FALSE))</f>
        <v>Byte</v>
      </c>
      <c r="S184" s="3" t="str">
        <f>IF(I184="","",VLOOKUP(I184,'Data types'!A$1:B$20,2,FALSE))</f>
        <v>long[]</v>
      </c>
      <c r="T184" s="3" t="str">
        <f>IF(K184="","",VLOOKUP(K184,'Data types'!A$1:B$20,2,FALSE))</f>
        <v>float[]</v>
      </c>
      <c r="U184" s="3" t="str">
        <f t="shared" si="10"/>
        <v>mode,times</v>
      </c>
      <c r="V184" s="3" t="str">
        <f t="shared" si="11"/>
        <v>byte mode,long[] times,float[] latitudeLongitude</v>
      </c>
      <c r="W184" s="3">
        <f>IF(C184="","",VLOOKUP(C184,'Data types'!$A$1:$B$20,2,FALSE))</f>
        <v>0</v>
      </c>
      <c r="X184" s="24" t="str">
        <f t="shared" si="12"/>
        <v>/**
&lt;pre&gt;
High level command to interact with FineADCS
Input parameters:byte mode,long[] times,float[] latitudeLongitude
Return parameters:void
Size of returned parameters: 0
Sets the ’Fix WGS84 Target Tracking Mode’.
Enables ’Control Loop’ based on RW, HP-gyro, ST, Kalman Filter.
Turns off all other unnecessary activities.
Parameters:
1x UI8 Start (=1) or Stop (=0)
2x UI64 Start and Stop Time [msec]
1x F32 Latitude [rad]
1x F32 Longitude [rad]
Note: Computational Extensive – Proper Operation TBD
&lt;/pre&gt;
*/</v>
      </c>
      <c r="Y184" s="6" t="str">
        <f>CONCATENATE(Formatting!B$1,C184," ",E184,"(",V184,");//",Q184,"//",M184)</f>
        <v xml:space="preserve">    void opModeSetFixWGS84TargetTracking(byte mode,long[] times,float[] latitudeLongitude);//1178//High level command to interact with FineADCS</v>
      </c>
      <c r="Z184" s="7" t="str">
        <f>CONCATENATE(Formatting!B$1,"@Override",CHAR(10),Formatting!B$1,"@InternalData (internalID=",Q184,",commandIDs={",CHAR(34),O184,CHAR(34),",",CHAR(34),P184,CHAR(34),"},argNames={",IF(F184="",CONCATENATE(CHAR(34),CHAR(34)),IF(F184=1,CONCATENATE(CHAR(34),H184,CHAR(34)),IF(F184=2,CONCATENATE(CHAR(34),H184,CHAR(34),",",CHAR(34),J184,CHAR(34)),IF(F184=3,CONCATENATE(CHAR(34),H184,CHAR(34),",",CHAR(34),J184,CHAR(34),",",CHAR(34),L184,CHAR(34)),"other")))),"})",CHAR(10),Formatting!B$1,"public ",C184," ",E184,"(",V184,") {",CHAR(10),IF(F184="",CONCATENATE(Formatting!B$1,Formatting!B$1,"ArrayList&lt;Object&gt; argObject=null;",CHAR(10)),IF(F184=1,CONCATENATE(Formatting!B$1,Formatting!B$1,"ArrayList&lt;Object&gt; argObject = new ArrayList&lt;Object&gt;();",CHAR(10),Formatting!B$1,Formatting!B$1,"argObject.add(",H184,");",CHAR(10)),IF(F184=2,CONCATENATE(Formatting!B$1,Formatting!B$1,"ArrayList&lt;Object&gt; argObject = new ArrayList&lt;Object&gt;();",CHAR(10),Formatting!B$1,Formatting!B$1,"argObject.add(",H184,");",CHAR(10),Formatting!B$1,Formatting!B$1,"argObject.add(",J184,");",CHAR(10)),CONCATENATE(Formatting!B$1,Formatting!B$1,"ArrayList&lt;Object&gt; argObject = new ArrayList&lt;Object&gt;();",CHAR(10),Formatting!B$1,Formatting!B$1,"argObject.add(",H184,");",CHAR(10),Formatting!B$1,Formatting!B$1,"argObject.add(",J184,");",CHAR(10),Formatting!B$1,Formatting!B$1,"argObject.add(",L184,");",CHAR(10))))),IF(C184="void",CONCATENATE(Formatting!B$1,Formatting!B$1),CONCATENATE(Formatting!B$1,Formatting!B$1,"return (",W184,") ")),"super.getSimulatorNode().runGenericMethod(",Q184,",argObject);",CHAR(10),Formatting!B$1,"};")</f>
        <v xml:space="preserve">    @Override
    @InternalData (internalID=1178,commandIDs={"0x36","0x0F"},argNames={"mode","times","latitudeLongitude"})
    public void opModeSetFixWGS84TargetTracking(byte mode,long[] times,float[] latitudeLongitude) {
        ArrayList&lt;Object&gt; argObject = new ArrayList&lt;Object&gt;();
        argObject.add(mode);
        argObject.add(times);
        argObject.add(latitudeLongitude);
        super.getSimulatorNode().runGenericMethod(1178,argObject);
    };</v>
      </c>
      <c r="AA184" s="7" t="str">
        <f>CONCATENATE(Formatting!B$1,"case ",Q184,": {//Origin [",A184,"] Method [",TRIM(Y184),"]",CHAR(10),IF(F184="","",IF(F184=1,CONCATENATE(Formatting!B$1,Formatting!B$1,G184," ",H184,"=(",R184,") argObject.get(0);",CHAR(10)),IF(F184=2,CONCATENATE(Formatting!B$1,Formatting!B$1,G184," ",H184,"=(",R184,") argObject.get(0);",CHAR(10),Formatting!B$1,Formatting!B$1,I184," ",J184,"=(",S184,") argObject.get(1);",CHAR(10)),CONCATENATE(Formatting!B$1,Formatting!B$1,G184," ",H184,"=(",R184,") argObject.get(0);",CHAR(10),Formatting!B$1,Formatting!B$1,I184," ",J184,"=(",S184,") argObject.get(1);",CHAR(10),Formatting!B$1,Formatting!B$1,K184," ",L184,"=(",T184,") argObject.get(2);",CHAR(10))))),IF(C184="void",CONCATENATE(Formatting!B$1,Formatting!B$1,"break; }"),CONCATENATE(Formatting!B$1,Formatting!B$1,C184," result=",IF(C184="void","null",IF(OR(C184="byte",C184="int",C184="long"),"0",IF(C184="String",CONCATENATE(CHAR(34),"Placeholder",CHAR(34)),IF(C184="byte[]",CONCATENATE("new byte[",D184,"]"),IF(C184="float","0",IF(C184="double","0","ERROR")))))),";",CHAR(10),Formatting!B$1,Formatting!B$1,"globalResult=result;",CHAR(10),Formatting!B$1,Formatting!B$1,"break;}")))</f>
        <v xml:space="preserve">    case 1178: {//Origin [IFineADCS] Method [void opModeSetFixWGS84TargetTracking(byte mode,long[] times,float[] latitudeLongitude);//1178//High level command to interact with FineADCS]
        byte mode=(Byte) argObject.get(0);
        long[] times=(long[]) argObject.get(1);
        float[] latitudeLongitude=(float[]) argObject.get(2);
        break; }</v>
      </c>
      <c r="AB184" s="7" t="str">
        <f t="shared" si="13"/>
        <v>/**
&lt;pre&gt;
High level command to interact with FineADCS
Input parameters:byte mode,long[] times,float[] latitudeLongitude
Return parameters:void
Size of returned parameters: 0
Sets the ’Fix WGS84 Target Tracking Mode’.
Enables ’Control Loop’ based on RW, HP-gyro, ST, Kalman Filter.
Turns off all other unnecessary activities.
Parameters:
1x UI8 Start (=1) or Stop (=0)
2x UI64 Start and Stop Time [msec]
1x F32 Latitude [rad]
1x F32 Longitude [rad]
Note: Computational Extensive – Proper Operation TBD
&lt;/pre&gt;
*/
void opModeSetFixWGS84TargetTracking(byte mode,long[] times,float[] latitudeLongitude);//1178</v>
      </c>
    </row>
    <row r="185" spans="1:28" ht="225" x14ac:dyDescent="0.25">
      <c r="A185" s="2" t="s">
        <v>5</v>
      </c>
      <c r="B185" s="2" t="s">
        <v>6</v>
      </c>
      <c r="C185" s="2" t="str">
        <f>'Data types'!A$5</f>
        <v>byte[]</v>
      </c>
      <c r="D185" s="2">
        <v>68</v>
      </c>
      <c r="E185" s="2" t="s">
        <v>525</v>
      </c>
      <c r="M185" s="10" t="s">
        <v>76</v>
      </c>
      <c r="N185" s="16" t="s">
        <v>514</v>
      </c>
      <c r="O185" s="10" t="s">
        <v>123</v>
      </c>
      <c r="P185" s="12" t="s">
        <v>54</v>
      </c>
      <c r="Q185" s="3">
        <f t="shared" si="14"/>
        <v>1179</v>
      </c>
      <c r="R185" s="3" t="str">
        <f>IF(G185="","",VLOOKUP(G185,'Data types'!A$1:B$20,2,FALSE))</f>
        <v/>
      </c>
      <c r="S185" s="3" t="str">
        <f>IF(I185="","",VLOOKUP(I185,'Data types'!A$1:B$20,2,FALSE))</f>
        <v/>
      </c>
      <c r="T185" s="3" t="str">
        <f>IF(K185="","",VLOOKUP(K185,'Data types'!A$1:B$20,2,FALSE))</f>
        <v/>
      </c>
      <c r="U185" s="3" t="str">
        <f t="shared" si="10"/>
        <v/>
      </c>
      <c r="V185" s="3" t="str">
        <f t="shared" si="11"/>
        <v/>
      </c>
      <c r="W185" s="3" t="str">
        <f>IF(C185="","",VLOOKUP(C185,'Data types'!$A$1:$B$20,2,FALSE))</f>
        <v>byte[]</v>
      </c>
      <c r="X185" s="24" t="str">
        <f t="shared" si="12"/>
        <v>/**
&lt;pre&gt;
High level command to interact with FineADCS
Input parameters:
Return parameters:byte[]
Size of returned parameters: 68
Get parameters for tgt. mode:
3x F32 Position Vector [WGS84]
3x F32 Ang. Vel. [body frame]
4x F32 Quaternion
4x F32 Target Quaternion
3x F32 RW Speed [rpm]
&lt;/pre&gt;
*/</v>
      </c>
      <c r="Y185" s="6" t="str">
        <f>CONCATENATE(Formatting!B$1,C185," ",E185,"(",V185,");//",Q185,"//",M185)</f>
        <v xml:space="preserve">    byte[] opModeGetFixWGS84TargetTracking();//1179//High level command to interact with FineADCS</v>
      </c>
      <c r="Z185" s="7" t="str">
        <f>CONCATENATE(Formatting!B$1,"@Override",CHAR(10),Formatting!B$1,"@InternalData (internalID=",Q185,",commandIDs={",CHAR(34),O185,CHAR(34),",",CHAR(34),P185,CHAR(34),"},argNames={",IF(F185="",CONCATENATE(CHAR(34),CHAR(34)),IF(F185=1,CONCATENATE(CHAR(34),H185,CHAR(34)),IF(F185=2,CONCATENATE(CHAR(34),H185,CHAR(34),",",CHAR(34),J185,CHAR(34)),IF(F185=3,CONCATENATE(CHAR(34),H185,CHAR(34),",",CHAR(34),J185,CHAR(34),",",CHAR(34),L185,CHAR(34)),"other")))),"})",CHAR(10),Formatting!B$1,"public ",C185," ",E185,"(",V185,") {",CHAR(10),IF(F185="",CONCATENATE(Formatting!B$1,Formatting!B$1,"ArrayList&lt;Object&gt; argObject=null;",CHAR(10)),IF(F185=1,CONCATENATE(Formatting!B$1,Formatting!B$1,"ArrayList&lt;Object&gt; argObject = new ArrayList&lt;Object&gt;();",CHAR(10),Formatting!B$1,Formatting!B$1,"argObject.add(",H185,");",CHAR(10)),IF(F185=2,CONCATENATE(Formatting!B$1,Formatting!B$1,"ArrayList&lt;Object&gt; argObject = new ArrayList&lt;Object&gt;();",CHAR(10),Formatting!B$1,Formatting!B$1,"argObject.add(",H185,");",CHAR(10),Formatting!B$1,Formatting!B$1,"argObject.add(",J185,");",CHAR(10)),CONCATENATE(Formatting!B$1,Formatting!B$1,"ArrayList&lt;Object&gt; argObject = new ArrayList&lt;Object&gt;();",CHAR(10),Formatting!B$1,Formatting!B$1,"argObject.add(",H185,");",CHAR(10),Formatting!B$1,Formatting!B$1,"argObject.add(",J185,");",CHAR(10),Formatting!B$1,Formatting!B$1,"argObject.add(",L185,");",CHAR(10))))),IF(C185="void",CONCATENATE(Formatting!B$1,Formatting!B$1),CONCATENATE(Formatting!B$1,Formatting!B$1,"return (",W185,") ")),"super.getSimulatorNode().runGenericMethod(",Q185,",argObject);",CHAR(10),Formatting!B$1,"};")</f>
        <v xml:space="preserve">    @Override
    @InternalData (internalID=1179,commandIDs={"0x36","0x10"},argNames={""})
    public byte[] opModeGetFixWGS84TargetTracking() {
        ArrayList&lt;Object&gt; argObject=null;
        return (byte[]) super.getSimulatorNode().runGenericMethod(1179,argObject);
    };</v>
      </c>
      <c r="AA185" s="7" t="str">
        <f>CONCATENATE(Formatting!B$1,"case ",Q185,": {//Origin [",A185,"] Method [",TRIM(Y185),"]",CHAR(10),IF(F185="","",IF(F185=1,CONCATENATE(Formatting!B$1,Formatting!B$1,G185," ",H185,"=(",R185,") argObject.get(0);",CHAR(10)),IF(F185=2,CONCATENATE(Formatting!B$1,Formatting!B$1,G185," ",H185,"=(",R185,") argObject.get(0);",CHAR(10),Formatting!B$1,Formatting!B$1,I185," ",J185,"=(",S185,") argObject.get(1);",CHAR(10)),CONCATENATE(Formatting!B$1,Formatting!B$1,G185," ",H185,"=(",R185,") argObject.get(0);",CHAR(10),Formatting!B$1,Formatting!B$1,I185," ",J185,"=(",S185,") argObject.get(1);",CHAR(10),Formatting!B$1,Formatting!B$1,K185," ",L185,"=(",T185,") argObject.get(2);",CHAR(10))))),IF(C185="void",CONCATENATE(Formatting!B$1,Formatting!B$1,"break; }"),CONCATENATE(Formatting!B$1,Formatting!B$1,C185," result=",IF(C185="void","null",IF(OR(C185="byte",C185="int",C185="long"),"0",IF(C185="String",CONCATENATE(CHAR(34),"Placeholder",CHAR(34)),IF(C185="byte[]",CONCATENATE("new byte[",D185,"]"),IF(C185="float","0",IF(C185="double","0","ERROR")))))),";",CHAR(10),Formatting!B$1,Formatting!B$1,"globalResult=result;",CHAR(10),Formatting!B$1,Formatting!B$1,"break;}")))</f>
        <v xml:space="preserve">    case 1179: {//Origin [IFineADCS] Method [byte[] opModeGetFixWGS84TargetTracking();//1179//High level command to interact with FineADCS]
        byte[] result=new byte[68];
        globalResult=result;
        break;}</v>
      </c>
      <c r="AB185" s="7" t="str">
        <f t="shared" si="13"/>
        <v>/**
&lt;pre&gt;
High level command to interact with FineADCS
Input parameters:
Return parameters:byte[]
Size of returned parameters: 68
Get parameters for tgt. mode:
3x F32 Position Vector [WGS84]
3x F32 Ang. Vel. [body frame]
4x F32 Quaternion
4x F32 Target Quaternion
3x F32 RW Speed [rpm]
&lt;/pre&gt;
*/
byte[] opModeGetFixWGS84TargetTracking();//1179</v>
      </c>
    </row>
    <row r="186" spans="1:28" ht="330" x14ac:dyDescent="0.25">
      <c r="A186" s="2" t="s">
        <v>5</v>
      </c>
      <c r="B186" s="2" t="s">
        <v>6</v>
      </c>
      <c r="C186" s="2" t="str">
        <f>'Data types'!A$1</f>
        <v>void</v>
      </c>
      <c r="D186" s="2">
        <v>0</v>
      </c>
      <c r="E186" s="2" t="s">
        <v>528</v>
      </c>
      <c r="F186" s="2">
        <v>3</v>
      </c>
      <c r="G186" s="2" t="str">
        <f>'Data types'!$A$4</f>
        <v>byte</v>
      </c>
      <c r="H186" s="2" t="s">
        <v>497</v>
      </c>
      <c r="I186" s="2" t="str">
        <f>'Data types'!$A$6</f>
        <v>long</v>
      </c>
      <c r="J186" s="2" t="s">
        <v>529</v>
      </c>
      <c r="K186" s="2" t="str">
        <f>'Data types'!$A$9</f>
        <v>float[]</v>
      </c>
      <c r="L186" s="2" t="s">
        <v>24</v>
      </c>
      <c r="M186" s="10" t="s">
        <v>76</v>
      </c>
      <c r="N186" s="16" t="s">
        <v>530</v>
      </c>
      <c r="O186" s="10" t="s">
        <v>123</v>
      </c>
      <c r="P186" s="12" t="s">
        <v>312</v>
      </c>
      <c r="Q186" s="3">
        <f t="shared" si="14"/>
        <v>1180</v>
      </c>
      <c r="R186" s="3" t="str">
        <f>IF(G186="","",VLOOKUP(G186,'Data types'!A$1:B$20,2,FALSE))</f>
        <v>Byte</v>
      </c>
      <c r="S186" s="3" t="str">
        <f>IF(I186="","",VLOOKUP(I186,'Data types'!A$1:B$20,2,FALSE))</f>
        <v>Long</v>
      </c>
      <c r="T186" s="3" t="str">
        <f>IF(K186="","",VLOOKUP(K186,'Data types'!A$1:B$20,2,FALSE))</f>
        <v>float[]</v>
      </c>
      <c r="U186" s="3" t="str">
        <f t="shared" si="10"/>
        <v>mode,startTime</v>
      </c>
      <c r="V186" s="3" t="str">
        <f t="shared" si="11"/>
        <v>byte mode,long startTime,float[] data</v>
      </c>
      <c r="W186" s="3">
        <f>IF(C186="","",VLOOKUP(C186,'Data types'!$A$1:$B$20,2,FALSE))</f>
        <v>0</v>
      </c>
      <c r="X186" s="24" t="str">
        <f t="shared" si="12"/>
        <v>/**
&lt;pre&gt;
High level command to interact with FineADCS
Input parameters:byte mode,long startTime,float[] data
Return parameters:void
Size of returned parameters: 0
Sets the ’HL Target Capture 1 Mode’.
Enables ’Control Loop’ based on RW, HP-gyro, Kalman Filter and ST or S/B-Sensors. Uses simple euler rotations for tracking.
Turns off all other unnecessary activities.
Parameter:
UI8 Mode
1x F32 Latitude [rad]
1x F32 Longitude [rad]
1x UI64 Start Time
4x F32 Inertial Target
Quaternion
&lt;/pre&gt;
*/</v>
      </c>
      <c r="Y186" s="6" t="str">
        <f>CONCATENATE(Formatting!B$1,C186," ",E186,"(",V186,");//",Q186,"//",M186)</f>
        <v xml:space="preserve">    void opModeSetTargetCapture1(byte mode,long startTime,float[] data);//1180//High level command to interact with FineADCS</v>
      </c>
      <c r="Z186" s="7" t="str">
        <f>CONCATENATE(Formatting!B$1,"@Override",CHAR(10),Formatting!B$1,"@InternalData (internalID=",Q186,",commandIDs={",CHAR(34),O186,CHAR(34),",",CHAR(34),P186,CHAR(34),"},argNames={",IF(F186="",CONCATENATE(CHAR(34),CHAR(34)),IF(F186=1,CONCATENATE(CHAR(34),H186,CHAR(34)),IF(F186=2,CONCATENATE(CHAR(34),H186,CHAR(34),",",CHAR(34),J186,CHAR(34)),IF(F186=3,CONCATENATE(CHAR(34),H186,CHAR(34),",",CHAR(34),J186,CHAR(34),",",CHAR(34),L186,CHAR(34)),"other")))),"})",CHAR(10),Formatting!B$1,"public ",C186," ",E186,"(",V186,") {",CHAR(10),IF(F186="",CONCATENATE(Formatting!B$1,Formatting!B$1,"ArrayList&lt;Object&gt; argObject=null;",CHAR(10)),IF(F186=1,CONCATENATE(Formatting!B$1,Formatting!B$1,"ArrayList&lt;Object&gt; argObject = new ArrayList&lt;Object&gt;();",CHAR(10),Formatting!B$1,Formatting!B$1,"argObject.add(",H186,");",CHAR(10)),IF(F186=2,CONCATENATE(Formatting!B$1,Formatting!B$1,"ArrayList&lt;Object&gt; argObject = new ArrayList&lt;Object&gt;();",CHAR(10),Formatting!B$1,Formatting!B$1,"argObject.add(",H186,");",CHAR(10),Formatting!B$1,Formatting!B$1,"argObject.add(",J186,");",CHAR(10)),CONCATENATE(Formatting!B$1,Formatting!B$1,"ArrayList&lt;Object&gt; argObject = new ArrayList&lt;Object&gt;();",CHAR(10),Formatting!B$1,Formatting!B$1,"argObject.add(",H186,");",CHAR(10),Formatting!B$1,Formatting!B$1,"argObject.add(",J186,");",CHAR(10),Formatting!B$1,Formatting!B$1,"argObject.add(",L186,");",CHAR(10))))),IF(C186="void",CONCATENATE(Formatting!B$1,Formatting!B$1),CONCATENATE(Formatting!B$1,Formatting!B$1,"return (",W186,") ")),"super.getSimulatorNode().runGenericMethod(",Q186,",argObject);",CHAR(10),Formatting!B$1,"};")</f>
        <v xml:space="preserve">    @Override
    @InternalData (internalID=1180,commandIDs={"0x36","0x11"},argNames={"mode","startTime","data"})
    public void opModeSetTargetCapture1(byte mode,long startTime,float[] data) {
        ArrayList&lt;Object&gt; argObject = new ArrayList&lt;Object&gt;();
        argObject.add(mode);
        argObject.add(startTime);
        argObject.add(data);
        super.getSimulatorNode().runGenericMethod(1180,argObject);
    };</v>
      </c>
      <c r="AA186" s="7" t="str">
        <f>CONCATENATE(Formatting!B$1,"case ",Q186,": {//Origin [",A186,"] Method [",TRIM(Y186),"]",CHAR(10),IF(F186="","",IF(F186=1,CONCATENATE(Formatting!B$1,Formatting!B$1,G186," ",H186,"=(",R186,") argObject.get(0);",CHAR(10)),IF(F186=2,CONCATENATE(Formatting!B$1,Formatting!B$1,G186," ",H186,"=(",R186,") argObject.get(0);",CHAR(10),Formatting!B$1,Formatting!B$1,I186," ",J186,"=(",S186,") argObject.get(1);",CHAR(10)),CONCATENATE(Formatting!B$1,Formatting!B$1,G186," ",H186,"=(",R186,") argObject.get(0);",CHAR(10),Formatting!B$1,Formatting!B$1,I186," ",J186,"=(",S186,") argObject.get(1);",CHAR(10),Formatting!B$1,Formatting!B$1,K186," ",L186,"=(",T186,") argObject.get(2);",CHAR(10))))),IF(C186="void",CONCATENATE(Formatting!B$1,Formatting!B$1,"break; }"),CONCATENATE(Formatting!B$1,Formatting!B$1,C186," result=",IF(C186="void","null",IF(OR(C186="byte",C186="int",C186="long"),"0",IF(C186="String",CONCATENATE(CHAR(34),"Placeholder",CHAR(34)),IF(C186="byte[]",CONCATENATE("new byte[",D186,"]"),IF(C186="float","0",IF(C186="double","0","ERROR")))))),";",CHAR(10),Formatting!B$1,Formatting!B$1,"globalResult=result;",CHAR(10),Formatting!B$1,Formatting!B$1,"break;}")))</f>
        <v xml:space="preserve">    case 1180: {//Origin [IFineADCS] Method [void opModeSetTargetCapture1(byte mode,long startTime,float[] data);//1180//High level command to interact with FineADCS]
        byte mode=(Byte) argObject.get(0);
        long startTime=(Long) argObject.get(1);
        float[] data=(float[]) argObject.get(2);
        break; }</v>
      </c>
      <c r="AB186" s="7" t="str">
        <f t="shared" si="13"/>
        <v>/**
&lt;pre&gt;
High level command to interact with FineADCS
Input parameters:byte mode,long startTime,float[] data
Return parameters:void
Size of returned parameters: 0
Sets the ’HL Target Capture 1 Mode’.
Enables ’Control Loop’ based on RW, HP-gyro, Kalman Filter and ST or S/B-Sensors. Uses simple euler rotations for tracking.
Turns off all other unnecessary activities.
Parameter:
UI8 Mode
1x F32 Latitude [rad]
1x F32 Longitude [rad]
1x UI64 Start Time
4x F32 Inertial Target
Quaternion
&lt;/pre&gt;
*/
void opModeSetTargetCapture1(byte mode,long startTime,float[] data);//1180</v>
      </c>
    </row>
    <row r="187" spans="1:28" ht="255" x14ac:dyDescent="0.25">
      <c r="A187" s="2" t="s">
        <v>5</v>
      </c>
      <c r="B187" s="2" t="s">
        <v>6</v>
      </c>
      <c r="C187" s="2" t="str">
        <f>'Data types'!A$5</f>
        <v>byte[]</v>
      </c>
      <c r="D187" s="2">
        <v>22</v>
      </c>
      <c r="E187" s="2" t="s">
        <v>531</v>
      </c>
      <c r="M187" s="10" t="s">
        <v>76</v>
      </c>
      <c r="N187" s="16" t="s">
        <v>532</v>
      </c>
      <c r="O187" s="10" t="s">
        <v>123</v>
      </c>
      <c r="P187" s="12" t="s">
        <v>313</v>
      </c>
      <c r="Q187" s="3">
        <f t="shared" si="14"/>
        <v>1181</v>
      </c>
      <c r="R187" s="3" t="str">
        <f>IF(G187="","",VLOOKUP(G187,'Data types'!A$1:B$20,2,FALSE))</f>
        <v/>
      </c>
      <c r="S187" s="3" t="str">
        <f>IF(I187="","",VLOOKUP(I187,'Data types'!A$1:B$20,2,FALSE))</f>
        <v/>
      </c>
      <c r="T187" s="3" t="str">
        <f>IF(K187="","",VLOOKUP(K187,'Data types'!A$1:B$20,2,FALSE))</f>
        <v/>
      </c>
      <c r="U187" s="3" t="str">
        <f t="shared" si="10"/>
        <v/>
      </c>
      <c r="V187" s="3" t="str">
        <f t="shared" si="11"/>
        <v/>
      </c>
      <c r="W187" s="3" t="str">
        <f>IF(C187="","",VLOOKUP(C187,'Data types'!$A$1:$B$20,2,FALSE))</f>
        <v>byte[]</v>
      </c>
      <c r="X187" s="24" t="str">
        <f t="shared" si="12"/>
        <v>/**
&lt;pre&gt;
High level command to interact with FineADCS
Input parameters:
Return parameters:byte[]
Size of returned parameters: 22
Get parameters for tgt. mode:
UI32 Status Register
UI32 Single Axis Control Reg. X
UI32 Single Axis Control Reg. Y
UI32 Single Axis Control Reg. Z
UI32 All Axis Control Register
UI8 State Counter
UI8 State Target
&lt;/pre&gt;
*/</v>
      </c>
      <c r="Y187" s="6" t="str">
        <f>CONCATENATE(Formatting!B$1,C187," ",E187,"(",V187,");//",Q187,"//",M187)</f>
        <v xml:space="preserve">    byte[] opModeGetTargetCapture1();//1181//High level command to interact with FineADCS</v>
      </c>
      <c r="Z187" s="7" t="str">
        <f>CONCATENATE(Formatting!B$1,"@Override",CHAR(10),Formatting!B$1,"@InternalData (internalID=",Q187,",commandIDs={",CHAR(34),O187,CHAR(34),",",CHAR(34),P187,CHAR(34),"},argNames={",IF(F187="",CONCATENATE(CHAR(34),CHAR(34)),IF(F187=1,CONCATENATE(CHAR(34),H187,CHAR(34)),IF(F187=2,CONCATENATE(CHAR(34),H187,CHAR(34),",",CHAR(34),J187,CHAR(34)),IF(F187=3,CONCATENATE(CHAR(34),H187,CHAR(34),",",CHAR(34),J187,CHAR(34),",",CHAR(34),L187,CHAR(34)),"other")))),"})",CHAR(10),Formatting!B$1,"public ",C187," ",E187,"(",V187,") {",CHAR(10),IF(F187="",CONCATENATE(Formatting!B$1,Formatting!B$1,"ArrayList&lt;Object&gt; argObject=null;",CHAR(10)),IF(F187=1,CONCATENATE(Formatting!B$1,Formatting!B$1,"ArrayList&lt;Object&gt; argObject = new ArrayList&lt;Object&gt;();",CHAR(10),Formatting!B$1,Formatting!B$1,"argObject.add(",H187,");",CHAR(10)),IF(F187=2,CONCATENATE(Formatting!B$1,Formatting!B$1,"ArrayList&lt;Object&gt; argObject = new ArrayList&lt;Object&gt;();",CHAR(10),Formatting!B$1,Formatting!B$1,"argObject.add(",H187,");",CHAR(10),Formatting!B$1,Formatting!B$1,"argObject.add(",J187,");",CHAR(10)),CONCATENATE(Formatting!B$1,Formatting!B$1,"ArrayList&lt;Object&gt; argObject = new ArrayList&lt;Object&gt;();",CHAR(10),Formatting!B$1,Formatting!B$1,"argObject.add(",H187,");",CHAR(10),Formatting!B$1,Formatting!B$1,"argObject.add(",J187,");",CHAR(10),Formatting!B$1,Formatting!B$1,"argObject.add(",L187,");",CHAR(10))))),IF(C187="void",CONCATENATE(Formatting!B$1,Formatting!B$1),CONCATENATE(Formatting!B$1,Formatting!B$1,"return (",W187,") ")),"super.getSimulatorNode().runGenericMethod(",Q187,",argObject);",CHAR(10),Formatting!B$1,"};")</f>
        <v xml:space="preserve">    @Override
    @InternalData (internalID=1181,commandIDs={"0x36","0x12"},argNames={""})
    public byte[] opModeGetTargetCapture1() {
        ArrayList&lt;Object&gt; argObject=null;
        return (byte[]) super.getSimulatorNode().runGenericMethod(1181,argObject);
    };</v>
      </c>
      <c r="AA187" s="7" t="str">
        <f>CONCATENATE(Formatting!B$1,"case ",Q187,": {//Origin [",A187,"] Method [",TRIM(Y187),"]",CHAR(10),IF(F187="","",IF(F187=1,CONCATENATE(Formatting!B$1,Formatting!B$1,G187," ",H187,"=(",R187,") argObject.get(0);",CHAR(10)),IF(F187=2,CONCATENATE(Formatting!B$1,Formatting!B$1,G187," ",H187,"=(",R187,") argObject.get(0);",CHAR(10),Formatting!B$1,Formatting!B$1,I187," ",J187,"=(",S187,") argObject.get(1);",CHAR(10)),CONCATENATE(Formatting!B$1,Formatting!B$1,G187," ",H187,"=(",R187,") argObject.get(0);",CHAR(10),Formatting!B$1,Formatting!B$1,I187," ",J187,"=(",S187,") argObject.get(1);",CHAR(10),Formatting!B$1,Formatting!B$1,K187," ",L187,"=(",T187,") argObject.get(2);",CHAR(10))))),IF(C187="void",CONCATENATE(Formatting!B$1,Formatting!B$1,"break; }"),CONCATENATE(Formatting!B$1,Formatting!B$1,C187," result=",IF(C187="void","null",IF(OR(C187="byte",C187="int",C187="long"),"0",IF(C187="String",CONCATENATE(CHAR(34),"Placeholder",CHAR(34)),IF(C187="byte[]",CONCATENATE("new byte[",D187,"]"),IF(C187="float","0",IF(C187="double","0","ERROR")))))),";",CHAR(10),Formatting!B$1,Formatting!B$1,"globalResult=result;",CHAR(10),Formatting!B$1,Formatting!B$1,"break;}")))</f>
        <v xml:space="preserve">    case 1181: {//Origin [IFineADCS] Method [byte[] opModeGetTargetCapture1();//1181//High level command to interact with FineADCS]
        byte[] result=new byte[22];
        globalResult=result;
        break;}</v>
      </c>
      <c r="AB187" s="7" t="str">
        <f t="shared" si="13"/>
        <v>/**
&lt;pre&gt;
High level command to interact with FineADCS
Input parameters:
Return parameters:byte[]
Size of returned parameters: 22
Get parameters for tgt. mode:
UI32 Status Register
UI32 Single Axis Control Reg. X
UI32 Single Axis Control Reg. Y
UI32 Single Axis Control Reg. Z
UI32 All Axis Control Register
UI8 State Counter
UI8 State Target
&lt;/pre&gt;
*/
byte[] opModeGetTargetCapture1();//1181</v>
      </c>
    </row>
    <row r="188" spans="1:28" ht="210" x14ac:dyDescent="0.25">
      <c r="A188" s="2" t="s">
        <v>5</v>
      </c>
      <c r="B188" s="2" t="s">
        <v>6</v>
      </c>
      <c r="C188" s="2" t="str">
        <f>'Data types'!A$5</f>
        <v>byte[]</v>
      </c>
      <c r="D188" s="2">
        <v>140</v>
      </c>
      <c r="E188" s="2" t="s">
        <v>539</v>
      </c>
      <c r="F188" s="2">
        <v>2</v>
      </c>
      <c r="G188" s="2" t="str">
        <f>'Data types'!$A$7</f>
        <v>String</v>
      </c>
      <c r="H188" s="2" t="s">
        <v>536</v>
      </c>
      <c r="I188" s="2" t="str">
        <f>'Data types'!$A$7</f>
        <v>String</v>
      </c>
      <c r="J188" s="2" t="s">
        <v>537</v>
      </c>
      <c r="L188" s="10"/>
      <c r="M188" s="10" t="s">
        <v>76</v>
      </c>
      <c r="N188" s="16" t="s">
        <v>538</v>
      </c>
      <c r="O188" s="10"/>
      <c r="P188" s="12"/>
      <c r="Q188" s="3">
        <f t="shared" si="14"/>
        <v>1182</v>
      </c>
      <c r="R188" s="3" t="str">
        <f>IF(G188="","",VLOOKUP(G188,'Data types'!A$1:B$20,2,FALSE))</f>
        <v>String</v>
      </c>
      <c r="S188" s="3" t="str">
        <f>IF(I188="","",VLOOKUP(I188,'Data types'!A$1:B$20,2,FALSE))</f>
        <v>String</v>
      </c>
      <c r="T188" s="3" t="str">
        <f>IF(K188="","",VLOOKUP(K188,'Data types'!A$1:B$20,2,FALSE))</f>
        <v/>
      </c>
      <c r="U188" s="3" t="str">
        <f t="shared" ref="U188" si="15">IF(F188="","",IF(F188=1,CONCATENATE(H188),CONCATENATE(H188,",",J188)))</f>
        <v>tleLine1,tleLine2</v>
      </c>
      <c r="V188" s="3" t="str">
        <f t="shared" ref="V188" si="16">IF(F188="","",IF(F188=1,CONCATENATE(G188," ",H188),IF(F188=2,CONCATENATE(G188," ",H188,",",I188," ",J188),CONCATENATE(G188," ",H188,",",I188," ",J188,",",K188," ",L188))))</f>
        <v>String tleLine1,String tleLine2</v>
      </c>
      <c r="W188" s="3" t="str">
        <f>IF(C188="","",VLOOKUP(C188,'Data types'!$A$1:$B$20,2,FALSE))</f>
        <v>byte[]</v>
      </c>
      <c r="X188" s="24" t="str">
        <f t="shared" si="12"/>
        <v>/**
&lt;pre&gt;
High level command to interact with FineADCS
Input parameters:String tleLine1,String tleLine2
Return parameters:byte[]
Size of returned parameters: 140
Input parameters:
tleLine1
tleLine2
Return: byte array of TLE data
&lt;/pre&gt;
*/</v>
      </c>
      <c r="Y188" s="6" t="str">
        <f>CONCATENATE(Formatting!B$1,C188," ",E188,"(",V188,");//",Q188,"//",M188)</f>
        <v xml:space="preserve">    byte[] simGetOrbitTLEBytesFromString(String tleLine1,String tleLine2);//1182//High level command to interact with FineADCS</v>
      </c>
      <c r="Z188" s="7" t="str">
        <f>CONCATENATE(Formatting!B$1,"@Override",CHAR(10),Formatting!B$1,"@InternalData (internalID=",Q188,",commandIDs={",CHAR(34),O188,CHAR(34),",",CHAR(34),P188,CHAR(34),"},argNames={",IF(F188="",CONCATENATE(CHAR(34),CHAR(34)),IF(F188=1,CONCATENATE(CHAR(34),H188,CHAR(34)),IF(F188=2,CONCATENATE(CHAR(34),H188,CHAR(34),",",CHAR(34),J188,CHAR(34)),IF(F188=3,CONCATENATE(CHAR(34),H188,CHAR(34),",",CHAR(34),J188,CHAR(34),",",CHAR(34),L188,CHAR(34)),"other")))),"})",CHAR(10),Formatting!B$1,"public ",C188," ",E188,"(",V188,") {",CHAR(10),IF(F188="",CONCATENATE(Formatting!B$1,Formatting!B$1,"ArrayList&lt;Object&gt; argObject=null;",CHAR(10)),IF(F188=1,CONCATENATE(Formatting!B$1,Formatting!B$1,"ArrayList&lt;Object&gt; argObject = new ArrayList&lt;Object&gt;();",CHAR(10),Formatting!B$1,Formatting!B$1,"argObject.add(",H188,");",CHAR(10)),IF(F188=2,CONCATENATE(Formatting!B$1,Formatting!B$1,"ArrayList&lt;Object&gt; argObject = new ArrayList&lt;Object&gt;();",CHAR(10),Formatting!B$1,Formatting!B$1,"argObject.add(",H188,");",CHAR(10),Formatting!B$1,Formatting!B$1,"argObject.add(",J188,");",CHAR(10)),CONCATENATE(Formatting!B$1,Formatting!B$1,"ArrayList&lt;Object&gt; argObject = new ArrayList&lt;Object&gt;();",CHAR(10),Formatting!B$1,Formatting!B$1,"argObject.add(",H188,");",CHAR(10),Formatting!B$1,Formatting!B$1,"argObject.add(",J188,");",CHAR(10),Formatting!B$1,Formatting!B$1,"argObject.add(",L188,");",CHAR(10))))),IF(C188="void",CONCATENATE(Formatting!B$1,Formatting!B$1),CONCATENATE(Formatting!B$1,Formatting!B$1,"return (",W188,") ")),"super.getSimulatorNode().runGenericMethod(",Q188,",argObject);",CHAR(10),Formatting!B$1,"};")</f>
        <v xml:space="preserve">    @Override
    @InternalData (internalID=1182,commandIDs={"",""},argNames={"tleLine1","tleLine2"})
    public byte[] simGetOrbitTLEBytesFromString(String tleLine1,String tleLine2) {
        ArrayList&lt;Object&gt; argObject = new ArrayList&lt;Object&gt;();
        argObject.add(tleLine1);
        argObject.add(tleLine2);
        return (byte[]) super.getSimulatorNode().runGenericMethod(1182,argObject);
    };</v>
      </c>
      <c r="AA188" s="7" t="str">
        <f>CONCATENATE(Formatting!B$1,"case ",Q188,": {//Origin [",A188,"] Method [",TRIM(Y188),"]",CHAR(10),IF(F188="","",IF(F188=1,CONCATENATE(Formatting!B$1,Formatting!B$1,G188," ",H188,"=(",R188,") argObject.get(0);",CHAR(10)),IF(F188=2,CONCATENATE(Formatting!B$1,Formatting!B$1,G188," ",H188,"=(",R188,") argObject.get(0);",CHAR(10),Formatting!B$1,Formatting!B$1,I188," ",J188,"=(",S188,") argObject.get(1);",CHAR(10)),CONCATENATE(Formatting!B$1,Formatting!B$1,G188," ",H188,"=(",R188,") argObject.get(0);",CHAR(10),Formatting!B$1,Formatting!B$1,I188," ",J188,"=(",S188,") argObject.get(1);",CHAR(10),Formatting!B$1,Formatting!B$1,K188," ",L188,"=(",T188,") argObject.get(2);",CHAR(10))))),IF(C188="void",CONCATENATE(Formatting!B$1,Formatting!B$1,"break; }"),CONCATENATE(Formatting!B$1,Formatting!B$1,C188," result=",IF(C188="void","null",IF(OR(C188="byte",C188="int",C188="long"),"0",IF(C188="String",CONCATENATE(CHAR(34),"Placeholder",CHAR(34)),IF(C188="byte[]",CONCATENATE("new byte[",D188,"]"),IF(C188="float","0",IF(C188="double","0","ERROR")))))),";",CHAR(10),Formatting!B$1,Formatting!B$1,"globalResult=result;",CHAR(10),Formatting!B$1,Formatting!B$1,"break;}")))</f>
        <v xml:space="preserve">    case 1182: {//Origin [IFineADCS] Method [byte[] simGetOrbitTLEBytesFromString(String tleLine1,String tleLine2);//1182//High level command to interact with FineADCS]
        String tleLine1=(String) argObject.get(0);
        String tleLine2=(String) argObject.get(1);
        byte[] result=new byte[140];
        globalResult=result;
        break;}</v>
      </c>
      <c r="AB188" s="7" t="str">
        <f t="shared" si="13"/>
        <v>/**
&lt;pre&gt;
High level command to interact with FineADCS
Input parameters:String tleLine1,String tleLine2
Return parameters:byte[]
Size of returned parameters: 140
Input parameters:
tleLine1
tleLine2
Return: byte array of TLE data
&lt;/pre&gt;
*/
byte[] simGetOrbitTLEBytesFromString(String tleLine1,String tleLine2);//1182</v>
      </c>
    </row>
    <row r="189" spans="1:28" ht="225" x14ac:dyDescent="0.25">
      <c r="A189" s="2" t="s">
        <v>5</v>
      </c>
      <c r="B189" s="2" t="s">
        <v>6</v>
      </c>
      <c r="C189" s="2" t="str">
        <f>'Data types'!A$8</f>
        <v>float</v>
      </c>
      <c r="D189" s="2">
        <v>1</v>
      </c>
      <c r="E189" s="2" t="s">
        <v>540</v>
      </c>
      <c r="F189" s="2">
        <v>2</v>
      </c>
      <c r="G189" s="2" t="str">
        <f>'Data types'!$A$5</f>
        <v>byte[]</v>
      </c>
      <c r="H189" s="2" t="s">
        <v>24</v>
      </c>
      <c r="I189" s="2" t="str">
        <f>'Data types'!$A$2</f>
        <v>int</v>
      </c>
      <c r="J189" s="2" t="s">
        <v>541</v>
      </c>
      <c r="L189" s="10"/>
      <c r="M189" s="10" t="s">
        <v>542</v>
      </c>
      <c r="N189" s="16" t="s">
        <v>543</v>
      </c>
      <c r="O189" s="10"/>
      <c r="P189" s="12"/>
      <c r="Q189" s="3">
        <f t="shared" si="14"/>
        <v>1183</v>
      </c>
      <c r="R189" s="3" t="str">
        <f>IF(G189="","",VLOOKUP(G189,'Data types'!A$1:B$20,2,FALSE))</f>
        <v>byte[]</v>
      </c>
      <c r="S189" s="3" t="str">
        <f>IF(I189="","",VLOOKUP(I189,'Data types'!A$1:B$20,2,FALSE))</f>
        <v>Integer</v>
      </c>
      <c r="T189" s="3" t="str">
        <f>IF(K189="","",VLOOKUP(K189,'Data types'!A$1:B$20,2,FALSE))</f>
        <v/>
      </c>
      <c r="U189" s="3" t="str">
        <f t="shared" ref="U189" si="17">IF(F189="","",IF(F189=1,CONCATENATE(H189),CONCATENATE(H189,",",J189)))</f>
        <v>data,byteOffset</v>
      </c>
      <c r="V189" s="3" t="str">
        <f t="shared" ref="V189" si="18">IF(F189="","",IF(F189=1,CONCATENATE(G189," ",H189),IF(F189=2,CONCATENATE(G189," ",H189,",",I189," ",J189),CONCATENATE(G189," ",H189,",",I189," ",J189,",",K189," ",L189))))</f>
        <v>byte[] data,int byteOffset</v>
      </c>
      <c r="W189" s="3" t="str">
        <f>IF(C189="","",VLOOKUP(C189,'Data types'!$A$1:$B$20,2,FALSE))</f>
        <v>Float</v>
      </c>
      <c r="X189" s="24" t="str">
        <f t="shared" si="12"/>
        <v>/**
&lt;pre&gt;
Test command for the helper libraries
Input parameters:byte[] data,int byteOffset
Return parameters:float
Size of returned parameters: 1
Input parameters:
data - the byte array, should be at least 4 bytes long
byteOffset - zero-based index, should be a multiple of four
Return: float value of data inside byte array, at the given byte offset
&lt;/pre&gt;
*/</v>
      </c>
      <c r="Y189" s="6" t="str">
        <f>CONCATENATE(Formatting!B$1,C189," ",E189,"(",V189,");//",Q189,"//",M189)</f>
        <v xml:space="preserve">    float simGetFloatFromByteArray(byte[] data,int byteOffset);//1183//Test command for the helper libraries</v>
      </c>
      <c r="Z189" s="7" t="str">
        <f>CONCATENATE(Formatting!B$1,"@Override",CHAR(10),Formatting!B$1,"@InternalData (internalID=",Q189,",commandIDs={",CHAR(34),O189,CHAR(34),",",CHAR(34),P189,CHAR(34),"},argNames={",IF(F189="",CONCATENATE(CHAR(34),CHAR(34)),IF(F189=1,CONCATENATE(CHAR(34),H189,CHAR(34)),IF(F189=2,CONCATENATE(CHAR(34),H189,CHAR(34),",",CHAR(34),J189,CHAR(34)),IF(F189=3,CONCATENATE(CHAR(34),H189,CHAR(34),",",CHAR(34),J189,CHAR(34),",",CHAR(34),L189,CHAR(34)),"other")))),"})",CHAR(10),Formatting!B$1,"public ",C189," ",E189,"(",V189,") {",CHAR(10),IF(F189="",CONCATENATE(Formatting!B$1,Formatting!B$1,"ArrayList&lt;Object&gt; argObject=null;",CHAR(10)),IF(F189=1,CONCATENATE(Formatting!B$1,Formatting!B$1,"ArrayList&lt;Object&gt; argObject = new ArrayList&lt;Object&gt;();",CHAR(10),Formatting!B$1,Formatting!B$1,"argObject.add(",H189,");",CHAR(10)),IF(F189=2,CONCATENATE(Formatting!B$1,Formatting!B$1,"ArrayList&lt;Object&gt; argObject = new ArrayList&lt;Object&gt;();",CHAR(10),Formatting!B$1,Formatting!B$1,"argObject.add(",H189,");",CHAR(10),Formatting!B$1,Formatting!B$1,"argObject.add(",J189,");",CHAR(10)),CONCATENATE(Formatting!B$1,Formatting!B$1,"ArrayList&lt;Object&gt; argObject = new ArrayList&lt;Object&gt;();",CHAR(10),Formatting!B$1,Formatting!B$1,"argObject.add(",H189,");",CHAR(10),Formatting!B$1,Formatting!B$1,"argObject.add(",J189,");",CHAR(10),Formatting!B$1,Formatting!B$1,"argObject.add(",L189,");",CHAR(10))))),IF(C189="void",CONCATENATE(Formatting!B$1,Formatting!B$1),CONCATENATE(Formatting!B$1,Formatting!B$1,"return (",W189,") ")),"super.getSimulatorNode().runGenericMethod(",Q189,",argObject);",CHAR(10),Formatting!B$1,"};")</f>
        <v xml:space="preserve">    @Override
    @InternalData (internalID=1183,commandIDs={"",""},argNames={"data","byteOffset"})
    public float simGetFloatFromByteArray(byte[] data,int byteOffset) {
        ArrayList&lt;Object&gt; argObject = new ArrayList&lt;Object&gt;();
        argObject.add(data);
        argObject.add(byteOffset);
        return (Float) super.getSimulatorNode().runGenericMethod(1183,argObject);
    };</v>
      </c>
      <c r="AA189" s="7" t="str">
        <f>CONCATENATE(Formatting!B$1,"case ",Q189,": {//Origin [",A189,"] Method [",TRIM(Y189),"]",CHAR(10),IF(F189="","",IF(F189=1,CONCATENATE(Formatting!B$1,Formatting!B$1,G189," ",H189,"=(",R189,") argObject.get(0);",CHAR(10)),IF(F189=2,CONCATENATE(Formatting!B$1,Formatting!B$1,G189," ",H189,"=(",R189,") argObject.get(0);",CHAR(10),Formatting!B$1,Formatting!B$1,I189," ",J189,"=(",S189,") argObject.get(1);",CHAR(10)),CONCATENATE(Formatting!B$1,Formatting!B$1,G189," ",H189,"=(",R189,") argObject.get(0);",CHAR(10),Formatting!B$1,Formatting!B$1,I189," ",J189,"=(",S189,") argObject.get(1);",CHAR(10),Formatting!B$1,Formatting!B$1,K189," ",L189,"=(",T189,") argObject.get(2);",CHAR(10))))),IF(C189="void",CONCATENATE(Formatting!B$1,Formatting!B$1,"break; }"),CONCATENATE(Formatting!B$1,Formatting!B$1,C189," result=",IF(C189="void","null",IF(OR(C189="byte",C189="int",C189="long"),"0",IF(C189="String",CONCATENATE(CHAR(34),"Placeholder",CHAR(34)),IF(C189="byte[]",CONCATENATE("new byte[",D189,"]"),IF(C189="float","0",IF(C189="double","0","ERROR")))))),";",CHAR(10),Formatting!B$1,Formatting!B$1,"globalResult=result;",CHAR(10),Formatting!B$1,Formatting!B$1,"break;}")))</f>
        <v xml:space="preserve">    case 1183: {//Origin [IFineADCS] Method [float simGetFloatFromByteArray(byte[] data,int byteOffset);//1183//Test command for the helper libraries]
        byte[] data=(byte[]) argObject.get(0);
        int byteOffset=(Integer) argObject.get(1);
        float result=0;
        globalResult=result;
        break;}</v>
      </c>
      <c r="AB189" s="7" t="str">
        <f t="shared" si="13"/>
        <v>/**
&lt;pre&gt;
Test command for the helper libraries
Input parameters:byte[] data,int byteOffset
Return parameters:float
Size of returned parameters: 1
Input parameters:
data - the byte array, should be at least 4 bytes long
byteOffset - zero-based index, should be a multiple of four
Return: float value of data inside byte array, at the given byte offset
&lt;/pre&gt;
*/
float simGetFloatFromByteArray(byte[] data,int byteOffset);//1183</v>
      </c>
    </row>
    <row r="190" spans="1:28" ht="180" x14ac:dyDescent="0.25">
      <c r="A190" s="2" t="s">
        <v>5</v>
      </c>
      <c r="B190" s="2" t="s">
        <v>6</v>
      </c>
      <c r="C190" s="2" t="str">
        <f>'Data types'!A$5</f>
        <v>byte[]</v>
      </c>
      <c r="D190" s="2">
        <v>4</v>
      </c>
      <c r="E190" s="2" t="s">
        <v>544</v>
      </c>
      <c r="F190" s="2">
        <v>1</v>
      </c>
      <c r="G190" s="2" t="str">
        <f>'Data types'!$A$8</f>
        <v>float</v>
      </c>
      <c r="H190" s="2" t="s">
        <v>24</v>
      </c>
      <c r="L190" s="10"/>
      <c r="M190" s="10" t="s">
        <v>542</v>
      </c>
      <c r="N190" s="16" t="s">
        <v>545</v>
      </c>
      <c r="O190" s="10"/>
      <c r="P190" s="12"/>
      <c r="Q190" s="3">
        <f t="shared" si="14"/>
        <v>1184</v>
      </c>
      <c r="R190" s="3" t="str">
        <f>IF(G190="","",VLOOKUP(G190,'Data types'!A$1:B$20,2,FALSE))</f>
        <v>Float</v>
      </c>
      <c r="S190" s="3" t="str">
        <f>IF(I190="","",VLOOKUP(I190,'Data types'!A$1:B$20,2,FALSE))</f>
        <v/>
      </c>
      <c r="T190" s="3" t="str">
        <f>IF(K190="","",VLOOKUP(K190,'Data types'!A$1:B$20,2,FALSE))</f>
        <v/>
      </c>
      <c r="U190" s="3" t="str">
        <f t="shared" ref="U190:U191" si="19">IF(F190="","",IF(F190=1,CONCATENATE(H190),CONCATENATE(H190,",",J190)))</f>
        <v>data</v>
      </c>
      <c r="V190" s="3" t="str">
        <f t="shared" ref="V190:V191" si="20">IF(F190="","",IF(F190=1,CONCATENATE(G190," ",H190),IF(F190=2,CONCATENATE(G190," ",H190,",",I190," ",J190),CONCATENATE(G190," ",H190,",",I190," ",J190,",",K190," ",L190))))</f>
        <v>float data</v>
      </c>
      <c r="W190" s="3" t="str">
        <f>IF(C190="","",VLOOKUP(C190,'Data types'!$A$1:$B$20,2,FALSE))</f>
        <v>byte[]</v>
      </c>
      <c r="X190" s="24" t="str">
        <f t="shared" si="12"/>
        <v>/**
&lt;pre&gt;
Test command for the helper libraries
Input parameters:float data
Return parameters:byte[]
Size of returned parameters: 4
Input parameters:
data - the float value
Return: byte array corresponding to the float value
&lt;/pre&gt;
*/</v>
      </c>
      <c r="Y190" s="6" t="str">
        <f>CONCATENATE(Formatting!B$1,C190," ",E190,"(",V190,");//",Q190,"//",M190)</f>
        <v xml:space="preserve">    byte[] simGetByteArrayFromFloat(float data);//1184//Test command for the helper libraries</v>
      </c>
      <c r="Z190" s="7" t="str">
        <f>CONCATENATE(Formatting!B$1,"@Override",CHAR(10),Formatting!B$1,"@InternalData (internalID=",Q190,",commandIDs={",CHAR(34),O190,CHAR(34),",",CHAR(34),P190,CHAR(34),"},argNames={",IF(F190="",CONCATENATE(CHAR(34),CHAR(34)),IF(F190=1,CONCATENATE(CHAR(34),H190,CHAR(34)),IF(F190=2,CONCATENATE(CHAR(34),H190,CHAR(34),",",CHAR(34),J190,CHAR(34)),IF(F190=3,CONCATENATE(CHAR(34),H190,CHAR(34),",",CHAR(34),J190,CHAR(34),",",CHAR(34),L190,CHAR(34)),"other")))),"})",CHAR(10),Formatting!B$1,"public ",C190," ",E190,"(",V190,") {",CHAR(10),IF(F190="",CONCATENATE(Formatting!B$1,Formatting!B$1,"ArrayList&lt;Object&gt; argObject=null;",CHAR(10)),IF(F190=1,CONCATENATE(Formatting!B$1,Formatting!B$1,"ArrayList&lt;Object&gt; argObject = new ArrayList&lt;Object&gt;();",CHAR(10),Formatting!B$1,Formatting!B$1,"argObject.add(",H190,");",CHAR(10)),IF(F190=2,CONCATENATE(Formatting!B$1,Formatting!B$1,"ArrayList&lt;Object&gt; argObject = new ArrayList&lt;Object&gt;();",CHAR(10),Formatting!B$1,Formatting!B$1,"argObject.add(",H190,");",CHAR(10),Formatting!B$1,Formatting!B$1,"argObject.add(",J190,");",CHAR(10)),CONCATENATE(Formatting!B$1,Formatting!B$1,"ArrayList&lt;Object&gt; argObject = new ArrayList&lt;Object&gt;();",CHAR(10),Formatting!B$1,Formatting!B$1,"argObject.add(",H190,");",CHAR(10),Formatting!B$1,Formatting!B$1,"argObject.add(",J190,");",CHAR(10),Formatting!B$1,Formatting!B$1,"argObject.add(",L190,");",CHAR(10))))),IF(C190="void",CONCATENATE(Formatting!B$1,Formatting!B$1),CONCATENATE(Formatting!B$1,Formatting!B$1,"return (",W190,") ")),"super.getSimulatorNode().runGenericMethod(",Q190,",argObject);",CHAR(10),Formatting!B$1,"};")</f>
        <v xml:space="preserve">    @Override
    @InternalData (internalID=1184,commandIDs={"",""},argNames={"data"})
    public byte[] simGetByteArrayFromFloat(float data) {
        ArrayList&lt;Object&gt; argObject = new ArrayList&lt;Object&gt;();
        argObject.add(data);
        return (byte[]) super.getSimulatorNode().runGenericMethod(1184,argObject);
    };</v>
      </c>
      <c r="AA190" s="7" t="str">
        <f>CONCATENATE(Formatting!B$1,"case ",Q190,": {//Origin [",A190,"] Method [",TRIM(Y190),"]",CHAR(10),IF(F190="","",IF(F190=1,CONCATENATE(Formatting!B$1,Formatting!B$1,G190," ",H190,"=(",R190,") argObject.get(0);",CHAR(10)),IF(F190=2,CONCATENATE(Formatting!B$1,Formatting!B$1,G190," ",H190,"=(",R190,") argObject.get(0);",CHAR(10),Formatting!B$1,Formatting!B$1,I190," ",J190,"=(",S190,") argObject.get(1);",CHAR(10)),CONCATENATE(Formatting!B$1,Formatting!B$1,G190," ",H190,"=(",R190,") argObject.get(0);",CHAR(10),Formatting!B$1,Formatting!B$1,I190," ",J190,"=(",S190,") argObject.get(1);",CHAR(10),Formatting!B$1,Formatting!B$1,K190," ",L190,"=(",T190,") argObject.get(2);",CHAR(10))))),IF(C190="void",CONCATENATE(Formatting!B$1,Formatting!B$1,"break; }"),CONCATENATE(Formatting!B$1,Formatting!B$1,C190," result=",IF(C190="void","null",IF(OR(C190="byte",C190="int",C190="long"),"0",IF(C190="String",CONCATENATE(CHAR(34),"Placeholder",CHAR(34)),IF(C190="byte[]",CONCATENATE("new byte[",D190,"]"),IF(C190="float","0",IF(C190="double","0","ERROR")))))),";",CHAR(10),Formatting!B$1,Formatting!B$1,"globalResult=result;",CHAR(10),Formatting!B$1,Formatting!B$1,"break;}")))</f>
        <v xml:space="preserve">    case 1184: {//Origin [IFineADCS] Method [byte[] simGetByteArrayFromFloat(float data);//1184//Test command for the helper libraries]
        float data=(Float) argObject.get(0);
        byte[] result=new byte[4];
        globalResult=result;
        break;}</v>
      </c>
      <c r="AB190" s="7" t="str">
        <f t="shared" si="13"/>
        <v>/**
&lt;pre&gt;
Test command for the helper libraries
Input parameters:float data
Return parameters:byte[]
Size of returned parameters: 4
Input parameters:
data - the float value
Return: byte array corresponding to the float value
&lt;/pre&gt;
*/
byte[] simGetByteArrayFromFloat(float data);//1184</v>
      </c>
    </row>
    <row r="191" spans="1:28" ht="225" x14ac:dyDescent="0.25">
      <c r="A191" s="2" t="s">
        <v>5</v>
      </c>
      <c r="B191" s="2" t="s">
        <v>6</v>
      </c>
      <c r="C191" s="2" t="str">
        <f>'Data types'!A$11</f>
        <v>double</v>
      </c>
      <c r="D191" s="2">
        <v>1</v>
      </c>
      <c r="E191" s="2" t="s">
        <v>546</v>
      </c>
      <c r="F191" s="2">
        <v>2</v>
      </c>
      <c r="G191" s="2" t="str">
        <f>'Data types'!$A$5</f>
        <v>byte[]</v>
      </c>
      <c r="H191" s="2" t="s">
        <v>24</v>
      </c>
      <c r="I191" s="2" t="str">
        <f>'Data types'!$A$2</f>
        <v>int</v>
      </c>
      <c r="J191" s="2" t="s">
        <v>541</v>
      </c>
      <c r="L191" s="10"/>
      <c r="M191" s="10" t="s">
        <v>542</v>
      </c>
      <c r="N191" s="16" t="s">
        <v>547</v>
      </c>
      <c r="O191" s="10"/>
      <c r="P191" s="12"/>
      <c r="Q191" s="3">
        <f t="shared" si="14"/>
        <v>1185</v>
      </c>
      <c r="R191" s="3" t="str">
        <f>IF(G191="","",VLOOKUP(G191,'Data types'!A$1:B$20,2,FALSE))</f>
        <v>byte[]</v>
      </c>
      <c r="S191" s="3" t="str">
        <f>IF(I191="","",VLOOKUP(I191,'Data types'!A$1:B$20,2,FALSE))</f>
        <v>Integer</v>
      </c>
      <c r="T191" s="3" t="str">
        <f>IF(K191="","",VLOOKUP(K191,'Data types'!A$1:B$20,2,FALSE))</f>
        <v/>
      </c>
      <c r="U191" s="3" t="str">
        <f t="shared" si="19"/>
        <v>data,byteOffset</v>
      </c>
      <c r="V191" s="3" t="str">
        <f t="shared" si="20"/>
        <v>byte[] data,int byteOffset</v>
      </c>
      <c r="W191" s="3" t="str">
        <f>IF(C191="","",VLOOKUP(C191,'Data types'!$A$1:$B$20,2,FALSE))</f>
        <v>Double</v>
      </c>
      <c r="X191" s="24" t="str">
        <f t="shared" si="12"/>
        <v>/**
&lt;pre&gt;
Test command for the helper libraries
Input parameters:byte[] data,int byteOffset
Return parameters:double
Size of returned parameters: 1
Input parameters:
data - the byte array, should be at least 8 bytes long
byteOffset - zero-based index, should be a multiple of eight
Return: float value of data inside byte array, at the given byte offset
&lt;/pre&gt;
*/</v>
      </c>
      <c r="Y191" s="6" t="str">
        <f>CONCATENATE(Formatting!B$1,C191," ",E191,"(",V191,");//",Q191,"//",M191)</f>
        <v xml:space="preserve">    double simGetDoubleFromByteArray(byte[] data,int byteOffset);//1185//Test command for the helper libraries</v>
      </c>
      <c r="Z191" s="7" t="str">
        <f>CONCATENATE(Formatting!B$1,"@Override",CHAR(10),Formatting!B$1,"@InternalData (internalID=",Q191,",commandIDs={",CHAR(34),O191,CHAR(34),",",CHAR(34),P191,CHAR(34),"},argNames={",IF(F191="",CONCATENATE(CHAR(34),CHAR(34)),IF(F191=1,CONCATENATE(CHAR(34),H191,CHAR(34)),IF(F191=2,CONCATENATE(CHAR(34),H191,CHAR(34),",",CHAR(34),J191,CHAR(34)),IF(F191=3,CONCATENATE(CHAR(34),H191,CHAR(34),",",CHAR(34),J191,CHAR(34),",",CHAR(34),L191,CHAR(34)),"other")))),"})",CHAR(10),Formatting!B$1,"public ",C191," ",E191,"(",V191,") {",CHAR(10),IF(F191="",CONCATENATE(Formatting!B$1,Formatting!B$1,"ArrayList&lt;Object&gt; argObject=null;",CHAR(10)),IF(F191=1,CONCATENATE(Formatting!B$1,Formatting!B$1,"ArrayList&lt;Object&gt; argObject = new ArrayList&lt;Object&gt;();",CHAR(10),Formatting!B$1,Formatting!B$1,"argObject.add(",H191,");",CHAR(10)),IF(F191=2,CONCATENATE(Formatting!B$1,Formatting!B$1,"ArrayList&lt;Object&gt; argObject = new ArrayList&lt;Object&gt;();",CHAR(10),Formatting!B$1,Formatting!B$1,"argObject.add(",H191,");",CHAR(10),Formatting!B$1,Formatting!B$1,"argObject.add(",J191,");",CHAR(10)),CONCATENATE(Formatting!B$1,Formatting!B$1,"ArrayList&lt;Object&gt; argObject = new ArrayList&lt;Object&gt;();",CHAR(10),Formatting!B$1,Formatting!B$1,"argObject.add(",H191,");",CHAR(10),Formatting!B$1,Formatting!B$1,"argObject.add(",J191,");",CHAR(10),Formatting!B$1,Formatting!B$1,"argObject.add(",L191,");",CHAR(10))))),IF(C191="void",CONCATENATE(Formatting!B$1,Formatting!B$1),CONCATENATE(Formatting!B$1,Formatting!B$1,"return (",W191,") ")),"super.getSimulatorNode().runGenericMethod(",Q191,",argObject);",CHAR(10),Formatting!B$1,"};")</f>
        <v xml:space="preserve">    @Override
    @InternalData (internalID=1185,commandIDs={"",""},argNames={"data","byteOffset"})
    public double simGetDoubleFromByteArray(byte[] data,int byteOffset) {
        ArrayList&lt;Object&gt; argObject = new ArrayList&lt;Object&gt;();
        argObject.add(data);
        argObject.add(byteOffset);
        return (Double) super.getSimulatorNode().runGenericMethod(1185,argObject);
    };</v>
      </c>
      <c r="AA191" s="7" t="str">
        <f>CONCATENATE(Formatting!B$1,"case ",Q191,": {//Origin [",A191,"] Method [",TRIM(Y191),"]",CHAR(10),IF(F191="","",IF(F191=1,CONCATENATE(Formatting!B$1,Formatting!B$1,G191," ",H191,"=(",R191,") argObject.get(0);",CHAR(10)),IF(F191=2,CONCATENATE(Formatting!B$1,Formatting!B$1,G191," ",H191,"=(",R191,") argObject.get(0);",CHAR(10),Formatting!B$1,Formatting!B$1,I191," ",J191,"=(",S191,") argObject.get(1);",CHAR(10)),CONCATENATE(Formatting!B$1,Formatting!B$1,G191," ",H191,"=(",R191,") argObject.get(0);",CHAR(10),Formatting!B$1,Formatting!B$1,I191," ",J191,"=(",S191,") argObject.get(1);",CHAR(10),Formatting!B$1,Formatting!B$1,K191," ",L191,"=(",T191,") argObject.get(2);",CHAR(10))))),IF(C191="void",CONCATENATE(Formatting!B$1,Formatting!B$1,"break; }"),CONCATENATE(Formatting!B$1,Formatting!B$1,C191," result=",IF(C191="void","null",IF(OR(C191="byte",C191="int",C191="long"),"0",IF(C191="String",CONCATENATE(CHAR(34),"Placeholder",CHAR(34)),IF(C191="byte[]",CONCATENATE("new byte[",D191,"]"),IF(C191="float","0",IF(C191="double","0","ERROR")))))),";",CHAR(10),Formatting!B$1,Formatting!B$1,"globalResult=result;",CHAR(10),Formatting!B$1,Formatting!B$1,"break;}")))</f>
        <v xml:space="preserve">    case 1185: {//Origin [IFineADCS] Method [double simGetDoubleFromByteArray(byte[] data,int byteOffset);//1185//Test command for the helper libraries]
        byte[] data=(byte[]) argObject.get(0);
        int byteOffset=(Integer) argObject.get(1);
        double result=0;
        globalResult=result;
        break;}</v>
      </c>
      <c r="AB191" s="7" t="str">
        <f t="shared" si="13"/>
        <v>/**
&lt;pre&gt;
Test command for the helper libraries
Input parameters:byte[] data,int byteOffset
Return parameters:double
Size of returned parameters: 1
Input parameters:
data - the byte array, should be at least 8 bytes long
byteOffset - zero-based index, should be a multiple of eight
Return: float value of data inside byte array, at the given byte offset
&lt;/pre&gt;
*/
double simGetDoubleFromByteArray(byte[] data,int byteOffset);//1185</v>
      </c>
    </row>
    <row r="192" spans="1:28" ht="180" x14ac:dyDescent="0.25">
      <c r="A192" s="2" t="s">
        <v>5</v>
      </c>
      <c r="B192" s="2" t="s">
        <v>6</v>
      </c>
      <c r="C192" s="2" t="str">
        <f>'Data types'!A$5</f>
        <v>byte[]</v>
      </c>
      <c r="D192" s="2">
        <v>8</v>
      </c>
      <c r="E192" s="2" t="s">
        <v>548</v>
      </c>
      <c r="F192" s="2">
        <v>1</v>
      </c>
      <c r="G192" s="2" t="s">
        <v>478</v>
      </c>
      <c r="H192" s="2" t="s">
        <v>24</v>
      </c>
      <c r="L192" s="10"/>
      <c r="M192" s="10" t="s">
        <v>542</v>
      </c>
      <c r="N192" s="16" t="s">
        <v>549</v>
      </c>
      <c r="O192" s="10"/>
      <c r="P192" s="12"/>
      <c r="Q192" s="3">
        <f t="shared" si="14"/>
        <v>1186</v>
      </c>
      <c r="R192" s="3" t="str">
        <f>IF(G192="","",VLOOKUP(G192,'Data types'!A$1:B$20,2,FALSE))</f>
        <v>Double</v>
      </c>
      <c r="S192" s="3" t="str">
        <f>IF(I192="","",VLOOKUP(I192,'Data types'!A$1:B$20,2,FALSE))</f>
        <v/>
      </c>
      <c r="T192" s="3" t="str">
        <f>IF(K192="","",VLOOKUP(K192,'Data types'!A$1:B$20,2,FALSE))</f>
        <v/>
      </c>
      <c r="U192" s="3" t="str">
        <f t="shared" ref="U192:U193" si="21">IF(F192="","",IF(F192=1,CONCATENATE(H192),CONCATENATE(H192,",",J192)))</f>
        <v>data</v>
      </c>
      <c r="V192" s="3" t="str">
        <f t="shared" ref="V192:V193" si="22">IF(F192="","",IF(F192=1,CONCATENATE(G192," ",H192),IF(F192=2,CONCATENATE(G192," ",H192,",",I192," ",J192),CONCATENATE(G192," ",H192,",",I192," ",J192,",",K192," ",L192))))</f>
        <v>double data</v>
      </c>
      <c r="W192" s="3" t="str">
        <f>IF(C192="","",VLOOKUP(C192,'Data types'!$A$1:$B$20,2,FALSE))</f>
        <v>byte[]</v>
      </c>
      <c r="X192" s="24" t="str">
        <f t="shared" si="12"/>
        <v>/**
&lt;pre&gt;
Test command for the helper libraries
Input parameters:double data
Return parameters:byte[]
Size of returned parameters: 8
Input parameters:
data - the double value
Return: byte array corresponding to the double value
&lt;/pre&gt;
*/</v>
      </c>
      <c r="Y192" s="6" t="str">
        <f>CONCATENATE(Formatting!B$1,C192," ",E192,"(",V192,");//",Q192,"//",M192)</f>
        <v xml:space="preserve">    byte[] simGetByteArrayFromDouble(double data);//1186//Test command for the helper libraries</v>
      </c>
      <c r="Z192" s="7" t="str">
        <f>CONCATENATE(Formatting!B$1,"@Override",CHAR(10),Formatting!B$1,"@InternalData (internalID=",Q192,",commandIDs={",CHAR(34),O192,CHAR(34),",",CHAR(34),P192,CHAR(34),"},argNames={",IF(F192="",CONCATENATE(CHAR(34),CHAR(34)),IF(F192=1,CONCATENATE(CHAR(34),H192,CHAR(34)),IF(F192=2,CONCATENATE(CHAR(34),H192,CHAR(34),",",CHAR(34),J192,CHAR(34)),IF(F192=3,CONCATENATE(CHAR(34),H192,CHAR(34),",",CHAR(34),J192,CHAR(34),",",CHAR(34),L192,CHAR(34)),"other")))),"})",CHAR(10),Formatting!B$1,"public ",C192," ",E192,"(",V192,") {",CHAR(10),IF(F192="",CONCATENATE(Formatting!B$1,Formatting!B$1,"ArrayList&lt;Object&gt; argObject=null;",CHAR(10)),IF(F192=1,CONCATENATE(Formatting!B$1,Formatting!B$1,"ArrayList&lt;Object&gt; argObject = new ArrayList&lt;Object&gt;();",CHAR(10),Formatting!B$1,Formatting!B$1,"argObject.add(",H192,");",CHAR(10)),IF(F192=2,CONCATENATE(Formatting!B$1,Formatting!B$1,"ArrayList&lt;Object&gt; argObject = new ArrayList&lt;Object&gt;();",CHAR(10),Formatting!B$1,Formatting!B$1,"argObject.add(",H192,");",CHAR(10),Formatting!B$1,Formatting!B$1,"argObject.add(",J192,");",CHAR(10)),CONCATENATE(Formatting!B$1,Formatting!B$1,"ArrayList&lt;Object&gt; argObject = new ArrayList&lt;Object&gt;();",CHAR(10),Formatting!B$1,Formatting!B$1,"argObject.add(",H192,");",CHAR(10),Formatting!B$1,Formatting!B$1,"argObject.add(",J192,");",CHAR(10),Formatting!B$1,Formatting!B$1,"argObject.add(",L192,");",CHAR(10))))),IF(C192="void",CONCATENATE(Formatting!B$1,Formatting!B$1),CONCATENATE(Formatting!B$1,Formatting!B$1,"return (",W192,") ")),"super.getSimulatorNode().runGenericMethod(",Q192,",argObject);",CHAR(10),Formatting!B$1,"};")</f>
        <v xml:space="preserve">    @Override
    @InternalData (internalID=1186,commandIDs={"",""},argNames={"data"})
    public byte[] simGetByteArrayFromDouble(double data) {
        ArrayList&lt;Object&gt; argObject = new ArrayList&lt;Object&gt;();
        argObject.add(data);
        return (byte[]) super.getSimulatorNode().runGenericMethod(1186,argObject);
    };</v>
      </c>
      <c r="AA192" s="7" t="str">
        <f>CONCATENATE(Formatting!B$1,"case ",Q192,": {//Origin [",A192,"] Method [",TRIM(Y192),"]",CHAR(10),IF(F192="","",IF(F192=1,CONCATENATE(Formatting!B$1,Formatting!B$1,G192," ",H192,"=(",R192,") argObject.get(0);",CHAR(10)),IF(F192=2,CONCATENATE(Formatting!B$1,Formatting!B$1,G192," ",H192,"=(",R192,") argObject.get(0);",CHAR(10),Formatting!B$1,Formatting!B$1,I192," ",J192,"=(",S192,") argObject.get(1);",CHAR(10)),CONCATENATE(Formatting!B$1,Formatting!B$1,G192," ",H192,"=(",R192,") argObject.get(0);",CHAR(10),Formatting!B$1,Formatting!B$1,I192," ",J192,"=(",S192,") argObject.get(1);",CHAR(10),Formatting!B$1,Formatting!B$1,K192," ",L192,"=(",T192,") argObject.get(2);",CHAR(10))))),IF(C192="void",CONCATENATE(Formatting!B$1,Formatting!B$1,"break; }"),CONCATENATE(Formatting!B$1,Formatting!B$1,C192," result=",IF(C192="void","null",IF(OR(C192="byte",C192="int",C192="long"),"0",IF(C192="String",CONCATENATE(CHAR(34),"Placeholder",CHAR(34)),IF(C192="byte[]",CONCATENATE("new byte[",D192,"]"),IF(C192="float","0",IF(C192="double","0","ERROR")))))),";",CHAR(10),Formatting!B$1,Formatting!B$1,"globalResult=result;",CHAR(10),Formatting!B$1,Formatting!B$1,"break;}")))</f>
        <v xml:space="preserve">    case 1186: {//Origin [IFineADCS] Method [byte[] simGetByteArrayFromDouble(double data);//1186//Test command for the helper libraries]
        double data=(Double) argObject.get(0);
        byte[] result=new byte[8];
        globalResult=result;
        break;}</v>
      </c>
      <c r="AB192" s="7" t="str">
        <f t="shared" si="13"/>
        <v>/**
&lt;pre&gt;
Test command for the helper libraries
Input parameters:double data
Return parameters:byte[]
Size of returned parameters: 8
Input parameters:
data - the double value
Return: byte array corresponding to the double value
&lt;/pre&gt;
*/
byte[] simGetByteArrayFromDouble(double data);//1186</v>
      </c>
    </row>
    <row r="193" spans="1:28" ht="225" x14ac:dyDescent="0.25">
      <c r="A193" s="2" t="s">
        <v>5</v>
      </c>
      <c r="B193" s="2" t="s">
        <v>6</v>
      </c>
      <c r="C193" s="2" t="str">
        <f>'Data types'!A$2</f>
        <v>int</v>
      </c>
      <c r="D193" s="2">
        <v>1</v>
      </c>
      <c r="E193" s="2" t="s">
        <v>550</v>
      </c>
      <c r="F193" s="2">
        <v>2</v>
      </c>
      <c r="G193" s="2" t="str">
        <f>'Data types'!$A$5</f>
        <v>byte[]</v>
      </c>
      <c r="H193" s="2" t="s">
        <v>24</v>
      </c>
      <c r="I193" s="2" t="str">
        <f>'Data types'!$A$2</f>
        <v>int</v>
      </c>
      <c r="J193" s="2" t="s">
        <v>541</v>
      </c>
      <c r="L193" s="10"/>
      <c r="M193" s="10" t="s">
        <v>542</v>
      </c>
      <c r="N193" s="16" t="s">
        <v>552</v>
      </c>
      <c r="O193" s="10"/>
      <c r="P193" s="12"/>
      <c r="Q193" s="3">
        <f t="shared" si="14"/>
        <v>1187</v>
      </c>
      <c r="R193" s="3" t="str">
        <f>IF(G193="","",VLOOKUP(G193,'Data types'!A$1:B$20,2,FALSE))</f>
        <v>byte[]</v>
      </c>
      <c r="S193" s="3" t="str">
        <f>IF(I193="","",VLOOKUP(I193,'Data types'!A$1:B$20,2,FALSE))</f>
        <v>Integer</v>
      </c>
      <c r="T193" s="3" t="str">
        <f>IF(K193="","",VLOOKUP(K193,'Data types'!A$1:B$20,2,FALSE))</f>
        <v/>
      </c>
      <c r="U193" s="3" t="str">
        <f t="shared" si="21"/>
        <v>data,byteOffset</v>
      </c>
      <c r="V193" s="3" t="str">
        <f t="shared" si="22"/>
        <v>byte[] data,int byteOffset</v>
      </c>
      <c r="W193" s="3" t="str">
        <f>IF(C193="","",VLOOKUP(C193,'Data types'!$A$1:$B$20,2,FALSE))</f>
        <v>Integer</v>
      </c>
      <c r="X193" s="24" t="str">
        <f t="shared" si="12"/>
        <v>/**
&lt;pre&gt;
Test command for the helper libraries
Input parameters:byte[] data,int byteOffset
Return parameters:int
Size of returned parameters: 1
Input parameters:
data - the byte array, should be at least 4 bytes long
byteOffset - zero-based index, should be a multiple of four
Return: int value of data inside byte array, at the given byte offset
&lt;/pre&gt;
*/</v>
      </c>
      <c r="Y193" s="6" t="str">
        <f>CONCATENATE(Formatting!B$1,C193," ",E193,"(",V193,");//",Q193,"//",M193)</f>
        <v xml:space="preserve">    int simGetIntFromByteArray(byte[] data,int byteOffset);//1187//Test command for the helper libraries</v>
      </c>
      <c r="Z193" s="7" t="str">
        <f>CONCATENATE(Formatting!B$1,"@Override",CHAR(10),Formatting!B$1,"@InternalData (internalID=",Q193,",commandIDs={",CHAR(34),O193,CHAR(34),",",CHAR(34),P193,CHAR(34),"},argNames={",IF(F193="",CONCATENATE(CHAR(34),CHAR(34)),IF(F193=1,CONCATENATE(CHAR(34),H193,CHAR(34)),IF(F193=2,CONCATENATE(CHAR(34),H193,CHAR(34),",",CHAR(34),J193,CHAR(34)),IF(F193=3,CONCATENATE(CHAR(34),H193,CHAR(34),",",CHAR(34),J193,CHAR(34),",",CHAR(34),L193,CHAR(34)),"other")))),"})",CHAR(10),Formatting!B$1,"public ",C193," ",E193,"(",V193,") {",CHAR(10),IF(F193="",CONCATENATE(Formatting!B$1,Formatting!B$1,"ArrayList&lt;Object&gt; argObject=null;",CHAR(10)),IF(F193=1,CONCATENATE(Formatting!B$1,Formatting!B$1,"ArrayList&lt;Object&gt; argObject = new ArrayList&lt;Object&gt;();",CHAR(10),Formatting!B$1,Formatting!B$1,"argObject.add(",H193,");",CHAR(10)),IF(F193=2,CONCATENATE(Formatting!B$1,Formatting!B$1,"ArrayList&lt;Object&gt; argObject = new ArrayList&lt;Object&gt;();",CHAR(10),Formatting!B$1,Formatting!B$1,"argObject.add(",H193,");",CHAR(10),Formatting!B$1,Formatting!B$1,"argObject.add(",J193,");",CHAR(10)),CONCATENATE(Formatting!B$1,Formatting!B$1,"ArrayList&lt;Object&gt; argObject = new ArrayList&lt;Object&gt;();",CHAR(10),Formatting!B$1,Formatting!B$1,"argObject.add(",H193,");",CHAR(10),Formatting!B$1,Formatting!B$1,"argObject.add(",J193,");",CHAR(10),Formatting!B$1,Formatting!B$1,"argObject.add(",L193,");",CHAR(10))))),IF(C193="void",CONCATENATE(Formatting!B$1,Formatting!B$1),CONCATENATE(Formatting!B$1,Formatting!B$1,"return (",W193,") ")),"super.getSimulatorNode().runGenericMethod(",Q193,",argObject);",CHAR(10),Formatting!B$1,"};")</f>
        <v xml:space="preserve">    @Override
    @InternalData (internalID=1187,commandIDs={"",""},argNames={"data","byteOffset"})
    public int simGetIntFromByteArray(byte[] data,int byteOffset) {
        ArrayList&lt;Object&gt; argObject = new ArrayList&lt;Object&gt;();
        argObject.add(data);
        argObject.add(byteOffset);
        return (Integer) super.getSimulatorNode().runGenericMethod(1187,argObject);
    };</v>
      </c>
      <c r="AA193" s="7" t="str">
        <f>CONCATENATE(Formatting!B$1,"case ",Q193,": {//Origin [",A193,"] Method [",TRIM(Y193),"]",CHAR(10),IF(F193="","",IF(F193=1,CONCATENATE(Formatting!B$1,Formatting!B$1,G193," ",H193,"=(",R193,") argObject.get(0);",CHAR(10)),IF(F193=2,CONCATENATE(Formatting!B$1,Formatting!B$1,G193," ",H193,"=(",R193,") argObject.get(0);",CHAR(10),Formatting!B$1,Formatting!B$1,I193," ",J193,"=(",S193,") argObject.get(1);",CHAR(10)),CONCATENATE(Formatting!B$1,Formatting!B$1,G193," ",H193,"=(",R193,") argObject.get(0);",CHAR(10),Formatting!B$1,Formatting!B$1,I193," ",J193,"=(",S193,") argObject.get(1);",CHAR(10),Formatting!B$1,Formatting!B$1,K193," ",L193,"=(",T193,") argObject.get(2);",CHAR(10))))),IF(C193="void",CONCATENATE(Formatting!B$1,Formatting!B$1,"break; }"),CONCATENATE(Formatting!B$1,Formatting!B$1,C193," result=",IF(C193="void","null",IF(OR(C193="byte",C193="int",C193="long"),"0",IF(C193="String",CONCATENATE(CHAR(34),"Placeholder",CHAR(34)),IF(C193="byte[]",CONCATENATE("new byte[",D193,"]"),IF(C193="float","0",IF(C193="double","0","ERROR")))))),";",CHAR(10),Formatting!B$1,Formatting!B$1,"globalResult=result;",CHAR(10),Formatting!B$1,Formatting!B$1,"break;}")))</f>
        <v xml:space="preserve">    case 1187: {//Origin [IFineADCS] Method [int simGetIntFromByteArray(byte[] data,int byteOffset);//1187//Test command for the helper libraries]
        byte[] data=(byte[]) argObject.get(0);
        int byteOffset=(Integer) argObject.get(1);
        int result=0;
        globalResult=result;
        break;}</v>
      </c>
      <c r="AB193" s="7" t="str">
        <f t="shared" si="13"/>
        <v>/**
&lt;pre&gt;
Test command for the helper libraries
Input parameters:byte[] data,int byteOffset
Return parameters:int
Size of returned parameters: 1
Input parameters:
data - the byte array, should be at least 4 bytes long
byteOffset - zero-based index, should be a multiple of four
Return: int value of data inside byte array, at the given byte offset
&lt;/pre&gt;
*/
int simGetIntFromByteArray(byte[] data,int byteOffset);//1187</v>
      </c>
    </row>
    <row r="194" spans="1:28" ht="180" x14ac:dyDescent="0.25">
      <c r="A194" s="2" t="s">
        <v>5</v>
      </c>
      <c r="B194" s="2" t="s">
        <v>6</v>
      </c>
      <c r="C194" s="2" t="str">
        <f>'Data types'!A$5</f>
        <v>byte[]</v>
      </c>
      <c r="D194" s="2">
        <v>4</v>
      </c>
      <c r="E194" s="2" t="s">
        <v>551</v>
      </c>
      <c r="F194" s="2">
        <v>1</v>
      </c>
      <c r="G194" s="2" t="str">
        <f>'Data types'!$A$2</f>
        <v>int</v>
      </c>
      <c r="H194" s="2" t="s">
        <v>24</v>
      </c>
      <c r="L194" s="10"/>
      <c r="M194" s="10" t="s">
        <v>542</v>
      </c>
      <c r="N194" s="16" t="s">
        <v>553</v>
      </c>
      <c r="O194" s="10"/>
      <c r="P194" s="12"/>
      <c r="Q194" s="3">
        <f t="shared" si="14"/>
        <v>1188</v>
      </c>
      <c r="R194" s="3" t="str">
        <f>IF(G194="","",VLOOKUP(G194,'Data types'!A$1:B$20,2,FALSE))</f>
        <v>Integer</v>
      </c>
      <c r="S194" s="3" t="str">
        <f>IF(I194="","",VLOOKUP(I194,'Data types'!A$1:B$20,2,FALSE))</f>
        <v/>
      </c>
      <c r="T194" s="3" t="str">
        <f>IF(K194="","",VLOOKUP(K194,'Data types'!A$1:B$20,2,FALSE))</f>
        <v/>
      </c>
      <c r="U194" s="3" t="str">
        <f t="shared" ref="U194:U195" si="23">IF(F194="","",IF(F194=1,CONCATENATE(H194),CONCATENATE(H194,",",J194)))</f>
        <v>data</v>
      </c>
      <c r="V194" s="3" t="str">
        <f t="shared" ref="V194:V195" si="24">IF(F194="","",IF(F194=1,CONCATENATE(G194," ",H194),IF(F194=2,CONCATENATE(G194," ",H194,",",I194," ",J194),CONCATENATE(G194," ",H194,",",I194," ",J194,",",K194," ",L194))))</f>
        <v>int data</v>
      </c>
      <c r="W194" s="3" t="str">
        <f>IF(C194="","",VLOOKUP(C194,'Data types'!$A$1:$B$20,2,FALSE))</f>
        <v>byte[]</v>
      </c>
      <c r="X194" s="24" t="str">
        <f t="shared" si="12"/>
        <v>/**
&lt;pre&gt;
Test command for the helper libraries
Input parameters:int data
Return parameters:byte[]
Size of returned parameters: 4
Input parameters:
data - the int value
Return: byte array corresponding to the int value
&lt;/pre&gt;
*/</v>
      </c>
      <c r="Y194" s="6" t="str">
        <f>CONCATENATE(Formatting!B$1,C194," ",E194,"(",V194,");//",Q194,"//",M194)</f>
        <v xml:space="preserve">    byte[] simGetByteArrayFromInt(int data);//1188//Test command for the helper libraries</v>
      </c>
      <c r="Z194" s="7" t="str">
        <f>CONCATENATE(Formatting!B$1,"@Override",CHAR(10),Formatting!B$1,"@InternalData (internalID=",Q194,",commandIDs={",CHAR(34),O194,CHAR(34),",",CHAR(34),P194,CHAR(34),"},argNames={",IF(F194="",CONCATENATE(CHAR(34),CHAR(34)),IF(F194=1,CONCATENATE(CHAR(34),H194,CHAR(34)),IF(F194=2,CONCATENATE(CHAR(34),H194,CHAR(34),",",CHAR(34),J194,CHAR(34)),IF(F194=3,CONCATENATE(CHAR(34),H194,CHAR(34),",",CHAR(34),J194,CHAR(34),",",CHAR(34),L194,CHAR(34)),"other")))),"})",CHAR(10),Formatting!B$1,"public ",C194," ",E194,"(",V194,") {",CHAR(10),IF(F194="",CONCATENATE(Formatting!B$1,Formatting!B$1,"ArrayList&lt;Object&gt; argObject=null;",CHAR(10)),IF(F194=1,CONCATENATE(Formatting!B$1,Formatting!B$1,"ArrayList&lt;Object&gt; argObject = new ArrayList&lt;Object&gt;();",CHAR(10),Formatting!B$1,Formatting!B$1,"argObject.add(",H194,");",CHAR(10)),IF(F194=2,CONCATENATE(Formatting!B$1,Formatting!B$1,"ArrayList&lt;Object&gt; argObject = new ArrayList&lt;Object&gt;();",CHAR(10),Formatting!B$1,Formatting!B$1,"argObject.add(",H194,");",CHAR(10),Formatting!B$1,Formatting!B$1,"argObject.add(",J194,");",CHAR(10)),CONCATENATE(Formatting!B$1,Formatting!B$1,"ArrayList&lt;Object&gt; argObject = new ArrayList&lt;Object&gt;();",CHAR(10),Formatting!B$1,Formatting!B$1,"argObject.add(",H194,");",CHAR(10),Formatting!B$1,Formatting!B$1,"argObject.add(",J194,");",CHAR(10),Formatting!B$1,Formatting!B$1,"argObject.add(",L194,");",CHAR(10))))),IF(C194="void",CONCATENATE(Formatting!B$1,Formatting!B$1),CONCATENATE(Formatting!B$1,Formatting!B$1,"return (",W194,") ")),"super.getSimulatorNode().runGenericMethod(",Q194,",argObject);",CHAR(10),Formatting!B$1,"};")</f>
        <v xml:space="preserve">    @Override
    @InternalData (internalID=1188,commandIDs={"",""},argNames={"data"})
    public byte[] simGetByteArrayFromInt(int data) {
        ArrayList&lt;Object&gt; argObject = new ArrayList&lt;Object&gt;();
        argObject.add(data);
        return (byte[]) super.getSimulatorNode().runGenericMethod(1188,argObject);
    };</v>
      </c>
      <c r="AA194" s="7" t="str">
        <f>CONCATENATE(Formatting!B$1,"case ",Q194,": {//Origin [",A194,"] Method [",TRIM(Y194),"]",CHAR(10),IF(F194="","",IF(F194=1,CONCATENATE(Formatting!B$1,Formatting!B$1,G194," ",H194,"=(",R194,") argObject.get(0);",CHAR(10)),IF(F194=2,CONCATENATE(Formatting!B$1,Formatting!B$1,G194," ",H194,"=(",R194,") argObject.get(0);",CHAR(10),Formatting!B$1,Formatting!B$1,I194," ",J194,"=(",S194,") argObject.get(1);",CHAR(10)),CONCATENATE(Formatting!B$1,Formatting!B$1,G194," ",H194,"=(",R194,") argObject.get(0);",CHAR(10),Formatting!B$1,Formatting!B$1,I194," ",J194,"=(",S194,") argObject.get(1);",CHAR(10),Formatting!B$1,Formatting!B$1,K194," ",L194,"=(",T194,") argObject.get(2);",CHAR(10))))),IF(C194="void",CONCATENATE(Formatting!B$1,Formatting!B$1,"break; }"),CONCATENATE(Formatting!B$1,Formatting!B$1,C194," result=",IF(C194="void","null",IF(OR(C194="byte",C194="int",C194="long"),"0",IF(C194="String",CONCATENATE(CHAR(34),"Placeholder",CHAR(34)),IF(C194="byte[]",CONCATENATE("new byte[",D194,"]"),IF(C194="float","0",IF(C194="double","0","ERROR")))))),";",CHAR(10),Formatting!B$1,Formatting!B$1,"globalResult=result;",CHAR(10),Formatting!B$1,Formatting!B$1,"break;}")))</f>
        <v xml:space="preserve">    case 1188: {//Origin [IFineADCS] Method [byte[] simGetByteArrayFromInt(int data);//1188//Test command for the helper libraries]
        int data=(Integer) argObject.get(0);
        byte[] result=new byte[4];
        globalResult=result;
        break;}</v>
      </c>
      <c r="AB194" s="7" t="str">
        <f t="shared" si="13"/>
        <v>/**
&lt;pre&gt;
Test command for the helper libraries
Input parameters:int data
Return parameters:byte[]
Size of returned parameters: 4
Input parameters:
data - the int value
Return: byte array corresponding to the int value
&lt;/pre&gt;
*/
byte[] simGetByteArrayFromInt(int data);//1188</v>
      </c>
    </row>
    <row r="195" spans="1:28" ht="225" x14ac:dyDescent="0.25">
      <c r="A195" s="2" t="s">
        <v>5</v>
      </c>
      <c r="B195" s="2" t="s">
        <v>6</v>
      </c>
      <c r="C195" s="2" t="str">
        <f>'Data types'!A$6</f>
        <v>long</v>
      </c>
      <c r="D195" s="2">
        <v>1</v>
      </c>
      <c r="E195" s="2" t="s">
        <v>554</v>
      </c>
      <c r="F195" s="2">
        <v>2</v>
      </c>
      <c r="G195" s="2" t="str">
        <f>'Data types'!$A$5</f>
        <v>byte[]</v>
      </c>
      <c r="H195" s="2" t="s">
        <v>24</v>
      </c>
      <c r="I195" s="2" t="str">
        <f>'Data types'!$A$2</f>
        <v>int</v>
      </c>
      <c r="J195" s="2" t="s">
        <v>541</v>
      </c>
      <c r="L195" s="10"/>
      <c r="M195" s="10" t="s">
        <v>542</v>
      </c>
      <c r="N195" s="16" t="s">
        <v>556</v>
      </c>
      <c r="O195" s="10"/>
      <c r="P195" s="12"/>
      <c r="Q195" s="3">
        <f t="shared" si="14"/>
        <v>1189</v>
      </c>
      <c r="R195" s="3" t="str">
        <f>IF(G195="","",VLOOKUP(G195,'Data types'!A$1:B$20,2,FALSE))</f>
        <v>byte[]</v>
      </c>
      <c r="S195" s="3" t="str">
        <f>IF(I195="","",VLOOKUP(I195,'Data types'!A$1:B$20,2,FALSE))</f>
        <v>Integer</v>
      </c>
      <c r="T195" s="3" t="str">
        <f>IF(K195="","",VLOOKUP(K195,'Data types'!A$1:B$20,2,FALSE))</f>
        <v/>
      </c>
      <c r="U195" s="3" t="str">
        <f t="shared" si="23"/>
        <v>data,byteOffset</v>
      </c>
      <c r="V195" s="3" t="str">
        <f t="shared" si="24"/>
        <v>byte[] data,int byteOffset</v>
      </c>
      <c r="W195" s="3" t="str">
        <f>IF(C195="","",VLOOKUP(C195,'Data types'!$A$1:$B$20,2,FALSE))</f>
        <v>Long</v>
      </c>
      <c r="X195" s="24" t="str">
        <f t="shared" si="12"/>
        <v>/**
&lt;pre&gt;
Test command for the helper libraries
Input parameters:byte[] data,int byteOffset
Return parameters:long
Size of returned parameters: 1
Input parameters:
data - the byte array, should be at least 8 bytes long
byteOffset - zero-based index, should be a multiple of eight
Return: long value of data inside byte array, at the given byte offset
&lt;/pre&gt;
*/</v>
      </c>
      <c r="Y195" s="6" t="str">
        <f>CONCATENATE(Formatting!B$1,C195," ",E195,"(",V195,");//",Q195,"//",M195)</f>
        <v xml:space="preserve">    long simGetLongFromByteArray(byte[] data,int byteOffset);//1189//Test command for the helper libraries</v>
      </c>
      <c r="Z195" s="7" t="str">
        <f>CONCATENATE(Formatting!B$1,"@Override",CHAR(10),Formatting!B$1,"@InternalData (internalID=",Q195,",commandIDs={",CHAR(34),O195,CHAR(34),",",CHAR(34),P195,CHAR(34),"},argNames={",IF(F195="",CONCATENATE(CHAR(34),CHAR(34)),IF(F195=1,CONCATENATE(CHAR(34),H195,CHAR(34)),IF(F195=2,CONCATENATE(CHAR(34),H195,CHAR(34),",",CHAR(34),J195,CHAR(34)),IF(F195=3,CONCATENATE(CHAR(34),H195,CHAR(34),",",CHAR(34),J195,CHAR(34),",",CHAR(34),L195,CHAR(34)),"other")))),"})",CHAR(10),Formatting!B$1,"public ",C195," ",E195,"(",V195,") {",CHAR(10),IF(F195="",CONCATENATE(Formatting!B$1,Formatting!B$1,"ArrayList&lt;Object&gt; argObject=null;",CHAR(10)),IF(F195=1,CONCATENATE(Formatting!B$1,Formatting!B$1,"ArrayList&lt;Object&gt; argObject = new ArrayList&lt;Object&gt;();",CHAR(10),Formatting!B$1,Formatting!B$1,"argObject.add(",H195,");",CHAR(10)),IF(F195=2,CONCATENATE(Formatting!B$1,Formatting!B$1,"ArrayList&lt;Object&gt; argObject = new ArrayList&lt;Object&gt;();",CHAR(10),Formatting!B$1,Formatting!B$1,"argObject.add(",H195,");",CHAR(10),Formatting!B$1,Formatting!B$1,"argObject.add(",J195,");",CHAR(10)),CONCATENATE(Formatting!B$1,Formatting!B$1,"ArrayList&lt;Object&gt; argObject = new ArrayList&lt;Object&gt;();",CHAR(10),Formatting!B$1,Formatting!B$1,"argObject.add(",H195,");",CHAR(10),Formatting!B$1,Formatting!B$1,"argObject.add(",J195,");",CHAR(10),Formatting!B$1,Formatting!B$1,"argObject.add(",L195,");",CHAR(10))))),IF(C195="void",CONCATENATE(Formatting!B$1,Formatting!B$1),CONCATENATE(Formatting!B$1,Formatting!B$1,"return (",W195,") ")),"super.getSimulatorNode().runGenericMethod(",Q195,",argObject);",CHAR(10),Formatting!B$1,"};")</f>
        <v xml:space="preserve">    @Override
    @InternalData (internalID=1189,commandIDs={"",""},argNames={"data","byteOffset"})
    public long simGetLongFromByteArray(byte[] data,int byteOffset) {
        ArrayList&lt;Object&gt; argObject = new ArrayList&lt;Object&gt;();
        argObject.add(data);
        argObject.add(byteOffset);
        return (Long) super.getSimulatorNode().runGenericMethod(1189,argObject);
    };</v>
      </c>
      <c r="AA195" s="7" t="str">
        <f>CONCATENATE(Formatting!B$1,"case ",Q195,": {//Origin [",A195,"] Method [",TRIM(Y195),"]",CHAR(10),IF(F195="","",IF(F195=1,CONCATENATE(Formatting!B$1,Formatting!B$1,G195," ",H195,"=(",R195,") argObject.get(0);",CHAR(10)),IF(F195=2,CONCATENATE(Formatting!B$1,Formatting!B$1,G195," ",H195,"=(",R195,") argObject.get(0);",CHAR(10),Formatting!B$1,Formatting!B$1,I195," ",J195,"=(",S195,") argObject.get(1);",CHAR(10)),CONCATENATE(Formatting!B$1,Formatting!B$1,G195," ",H195,"=(",R195,") argObject.get(0);",CHAR(10),Formatting!B$1,Formatting!B$1,I195," ",J195,"=(",S195,") argObject.get(1);",CHAR(10),Formatting!B$1,Formatting!B$1,K195," ",L195,"=(",T195,") argObject.get(2);",CHAR(10))))),IF(C195="void",CONCATENATE(Formatting!B$1,Formatting!B$1,"break; }"),CONCATENATE(Formatting!B$1,Formatting!B$1,C195," result=",IF(C195="void","null",IF(OR(C195="byte",C195="int",C195="long"),"0",IF(C195="String",CONCATENATE(CHAR(34),"Placeholder",CHAR(34)),IF(C195="byte[]",CONCATENATE("new byte[",D195,"]"),IF(C195="float","0",IF(C195="double","0","ERROR")))))),";",CHAR(10),Formatting!B$1,Formatting!B$1,"globalResult=result;",CHAR(10),Formatting!B$1,Formatting!B$1,"break;}")))</f>
        <v xml:space="preserve">    case 1189: {//Origin [IFineADCS] Method [long simGetLongFromByteArray(byte[] data,int byteOffset);//1189//Test command for the helper libraries]
        byte[] data=(byte[]) argObject.get(0);
        int byteOffset=(Integer) argObject.get(1);
        long result=0;
        globalResult=result;
        break;}</v>
      </c>
      <c r="AB195" s="7" t="str">
        <f t="shared" si="13"/>
        <v>/**
&lt;pre&gt;
Test command for the helper libraries
Input parameters:byte[] data,int byteOffset
Return parameters:long
Size of returned parameters: 1
Input parameters:
data - the byte array, should be at least 8 bytes long
byteOffset - zero-based index, should be a multiple of eight
Return: long value of data inside byte array, at the given byte offset
&lt;/pre&gt;
*/
long simGetLongFromByteArray(byte[] data,int byteOffset);//1189</v>
      </c>
    </row>
    <row r="196" spans="1:28" ht="180" x14ac:dyDescent="0.25">
      <c r="A196" s="2" t="s">
        <v>5</v>
      </c>
      <c r="B196" s="2" t="s">
        <v>6</v>
      </c>
      <c r="C196" s="2" t="str">
        <f>'Data types'!A$5</f>
        <v>byte[]</v>
      </c>
      <c r="D196" s="2">
        <v>8</v>
      </c>
      <c r="E196" s="2" t="s">
        <v>555</v>
      </c>
      <c r="F196" s="2">
        <v>1</v>
      </c>
      <c r="G196" s="2" t="str">
        <f>'Data types'!$A$6</f>
        <v>long</v>
      </c>
      <c r="H196" s="2" t="s">
        <v>24</v>
      </c>
      <c r="L196" s="10"/>
      <c r="M196" s="10" t="s">
        <v>542</v>
      </c>
      <c r="N196" s="16" t="s">
        <v>557</v>
      </c>
      <c r="O196" s="10"/>
      <c r="P196" s="12"/>
      <c r="Q196" s="3">
        <f t="shared" si="14"/>
        <v>1190</v>
      </c>
      <c r="R196" s="3" t="str">
        <f>IF(G196="","",VLOOKUP(G196,'Data types'!A$1:B$20,2,FALSE))</f>
        <v>Long</v>
      </c>
      <c r="S196" s="3" t="str">
        <f>IF(I196="","",VLOOKUP(I196,'Data types'!A$1:B$20,2,FALSE))</f>
        <v/>
      </c>
      <c r="T196" s="3" t="str">
        <f>IF(K196="","",VLOOKUP(K196,'Data types'!A$1:B$20,2,FALSE))</f>
        <v/>
      </c>
      <c r="U196" s="3" t="str">
        <f t="shared" ref="U196:U209" si="25">IF(F196="","",IF(F196=1,CONCATENATE(H196),CONCATENATE(H196,",",J196)))</f>
        <v>data</v>
      </c>
      <c r="V196" s="3" t="str">
        <f t="shared" ref="V196:V209" si="26">IF(F196="","",IF(F196=1,CONCATENATE(G196," ",H196),IF(F196=2,CONCATENATE(G196," ",H196,",",I196," ",J196),CONCATENATE(G196," ",H196,",",I196," ",J196,",",K196," ",L196))))</f>
        <v>long data</v>
      </c>
      <c r="W196" s="3" t="str">
        <f>IF(C196="","",VLOOKUP(C196,'Data types'!$A$1:$B$20,2,FALSE))</f>
        <v>byte[]</v>
      </c>
      <c r="X196" s="24" t="str">
        <f t="shared" si="12"/>
        <v>/**
&lt;pre&gt;
Test command for the helper libraries
Input parameters:long data
Return parameters:byte[]
Size of returned parameters: 8
Input parameters:
data - the long value
Return: byte array corresponding to the long value
&lt;/pre&gt;
*/</v>
      </c>
      <c r="Y196" s="6" t="str">
        <f>CONCATENATE(Formatting!B$1,C196," ",E196,"(",V196,");//",Q196,"//",M196)</f>
        <v xml:space="preserve">    byte[] simGetByteArrayFromLong(long data);//1190//Test command for the helper libraries</v>
      </c>
      <c r="Z196" s="7" t="str">
        <f>CONCATENATE(Formatting!B$1,"@Override",CHAR(10),Formatting!B$1,"@InternalData (internalID=",Q196,",commandIDs={",CHAR(34),O196,CHAR(34),",",CHAR(34),P196,CHAR(34),"},argNames={",IF(F196="",CONCATENATE(CHAR(34),CHAR(34)),IF(F196=1,CONCATENATE(CHAR(34),H196,CHAR(34)),IF(F196=2,CONCATENATE(CHAR(34),H196,CHAR(34),",",CHAR(34),J196,CHAR(34)),IF(F196=3,CONCATENATE(CHAR(34),H196,CHAR(34),",",CHAR(34),J196,CHAR(34),",",CHAR(34),L196,CHAR(34)),"other")))),"})",CHAR(10),Formatting!B$1,"public ",C196," ",E196,"(",V196,") {",CHAR(10),IF(F196="",CONCATENATE(Formatting!B$1,Formatting!B$1,"ArrayList&lt;Object&gt; argObject=null;",CHAR(10)),IF(F196=1,CONCATENATE(Formatting!B$1,Formatting!B$1,"ArrayList&lt;Object&gt; argObject = new ArrayList&lt;Object&gt;();",CHAR(10),Formatting!B$1,Formatting!B$1,"argObject.add(",H196,");",CHAR(10)),IF(F196=2,CONCATENATE(Formatting!B$1,Formatting!B$1,"ArrayList&lt;Object&gt; argObject = new ArrayList&lt;Object&gt;();",CHAR(10),Formatting!B$1,Formatting!B$1,"argObject.add(",H196,");",CHAR(10),Formatting!B$1,Formatting!B$1,"argObject.add(",J196,");",CHAR(10)),CONCATENATE(Formatting!B$1,Formatting!B$1,"ArrayList&lt;Object&gt; argObject = new ArrayList&lt;Object&gt;();",CHAR(10),Formatting!B$1,Formatting!B$1,"argObject.add(",H196,");",CHAR(10),Formatting!B$1,Formatting!B$1,"argObject.add(",J196,");",CHAR(10),Formatting!B$1,Formatting!B$1,"argObject.add(",L196,");",CHAR(10))))),IF(C196="void",CONCATENATE(Formatting!B$1,Formatting!B$1),CONCATENATE(Formatting!B$1,Formatting!B$1,"return (",W196,") ")),"super.getSimulatorNode().runGenericMethod(",Q196,",argObject);",CHAR(10),Formatting!B$1,"};")</f>
        <v xml:space="preserve">    @Override
    @InternalData (internalID=1190,commandIDs={"",""},argNames={"data"})
    public byte[] simGetByteArrayFromLong(long data) {
        ArrayList&lt;Object&gt; argObject = new ArrayList&lt;Object&gt;();
        argObject.add(data);
        return (byte[]) super.getSimulatorNode().runGenericMethod(1190,argObject);
    };</v>
      </c>
      <c r="AA196" s="7" t="str">
        <f>CONCATENATE(Formatting!B$1,"case ",Q196,": {//Origin [",A196,"] Method [",TRIM(Y196),"]",CHAR(10),IF(F196="","",IF(F196=1,CONCATENATE(Formatting!B$1,Formatting!B$1,G196," ",H196,"=(",R196,") argObject.get(0);",CHAR(10)),IF(F196=2,CONCATENATE(Formatting!B$1,Formatting!B$1,G196," ",H196,"=(",R196,") argObject.get(0);",CHAR(10),Formatting!B$1,Formatting!B$1,I196," ",J196,"=(",S196,") argObject.get(1);",CHAR(10)),CONCATENATE(Formatting!B$1,Formatting!B$1,G196," ",H196,"=(",R196,") argObject.get(0);",CHAR(10),Formatting!B$1,Formatting!B$1,I196," ",J196,"=(",S196,") argObject.get(1);",CHAR(10),Formatting!B$1,Formatting!B$1,K196," ",L196,"=(",T196,") argObject.get(2);",CHAR(10))))),IF(C196="void",CONCATENATE(Formatting!B$1,Formatting!B$1,"break; }"),CONCATENATE(Formatting!B$1,Formatting!B$1,C196," result=",IF(C196="void","null",IF(OR(C196="byte",C196="int",C196="long"),"0",IF(C196="String",CONCATENATE(CHAR(34),"Placeholder",CHAR(34)),IF(C196="byte[]",CONCATENATE("new byte[",D196,"]"),IF(C196="float","0",IF(C196="double","0","ERROR")))))),";",CHAR(10),Formatting!B$1,Formatting!B$1,"globalResult=result;",CHAR(10),Formatting!B$1,Formatting!B$1,"break;}")))</f>
        <v xml:space="preserve">    case 1190: {//Origin [IFineADCS] Method [byte[] simGetByteArrayFromLong(long data);//1190//Test command for the helper libraries]
        long data=(Long) argObject.get(0);
        byte[] result=new byte[8];
        globalResult=result;
        break;}</v>
      </c>
      <c r="AB196" s="7" t="str">
        <f t="shared" si="13"/>
        <v>/**
&lt;pre&gt;
Test command for the helper libraries
Input parameters:long data
Return parameters:byte[]
Size of returned parameters: 8
Input parameters:
data - the long value
Return: byte array corresponding to the long value
&lt;/pre&gt;
*/
byte[] simGetByteArrayFromLong(long data);//1190</v>
      </c>
    </row>
    <row r="197" spans="1:28" ht="195" x14ac:dyDescent="0.25">
      <c r="A197" s="2" t="s">
        <v>5</v>
      </c>
      <c r="B197" s="2" t="s">
        <v>6</v>
      </c>
      <c r="C197" s="2" t="str">
        <f>'Data types'!A$1</f>
        <v>void</v>
      </c>
      <c r="D197" s="2">
        <v>0</v>
      </c>
      <c r="E197" s="2" t="s">
        <v>558</v>
      </c>
      <c r="F197" s="2">
        <v>1</v>
      </c>
      <c r="G197" s="2" t="str">
        <f>'Data types'!A$9</f>
        <v>float[]</v>
      </c>
      <c r="H197" s="2" t="s">
        <v>185</v>
      </c>
      <c r="J197" s="10"/>
      <c r="K197" s="10"/>
      <c r="L197" s="10"/>
      <c r="M197" s="10" t="s">
        <v>76</v>
      </c>
      <c r="N197" s="16" t="s">
        <v>317</v>
      </c>
      <c r="O197" s="10" t="s">
        <v>315</v>
      </c>
      <c r="P197" s="12" t="s">
        <v>48</v>
      </c>
      <c r="Q197" s="3">
        <f t="shared" si="14"/>
        <v>1191</v>
      </c>
      <c r="R197" s="3" t="str">
        <f>IF(G197="","",VLOOKUP(G197,'Data types'!A$1:B$20,2,FALSE))</f>
        <v>float[]</v>
      </c>
      <c r="S197" s="3" t="str">
        <f>IF(I197="","",VLOOKUP(I197,'Data types'!A$1:B$20,2,FALSE))</f>
        <v/>
      </c>
      <c r="T197" s="3" t="str">
        <f>IF(K197="","",VLOOKUP(K197,'Data types'!A$1:B$20,2,FALSE))</f>
        <v/>
      </c>
      <c r="U197" s="3" t="str">
        <f t="shared" si="25"/>
        <v>values</v>
      </c>
      <c r="V197" s="3" t="str">
        <f t="shared" si="26"/>
        <v>float[] values</v>
      </c>
      <c r="W197" s="3">
        <f>IF(C197="","",VLOOKUP(C197,'Data types'!$A$1:$B$20,2,FALSE))</f>
        <v>0</v>
      </c>
      <c r="X197" s="24" t="str">
        <f t="shared" si="12"/>
        <v>/**
&lt;pre&gt;
High level command to interact with FineADCS
Input parameters:float[] values
Return parameters:void
Size of returned parameters: 0
Set gyro rate on 3 axis [in
HIL mode]
3x F32: rates on 3 axis in
[rad/s]
&lt;/pre&gt;
*/</v>
      </c>
      <c r="Y197" s="6" t="str">
        <f>CONCATENATE(Formatting!B$1,C197," ",E197,"(",V197,");//",Q197,"//",M197)</f>
        <v xml:space="preserve">    void Gyro2SetRate(float[] values);//1191//High level command to interact with FineADCS</v>
      </c>
      <c r="Z197" s="7" t="str">
        <f>CONCATENATE(Formatting!B$1,"@Override",CHAR(10),Formatting!B$1,"@InternalData (internalID=",Q197,",commandIDs={",CHAR(34),O197,CHAR(34),",",CHAR(34),P197,CHAR(34),"},argNames={",IF(F197="",CONCATENATE(CHAR(34),CHAR(34)),IF(F197=1,CONCATENATE(CHAR(34),H197,CHAR(34)),IF(F197=2,CONCATENATE(CHAR(34),H197,CHAR(34),",",CHAR(34),J197,CHAR(34)),IF(F197=3,CONCATENATE(CHAR(34),H197,CHAR(34),",",CHAR(34),J197,CHAR(34),",",CHAR(34),L197,CHAR(34)),"other")))),"})",CHAR(10),Formatting!B$1,"public ",C197," ",E197,"(",V197,") {",CHAR(10),IF(F197="",CONCATENATE(Formatting!B$1,Formatting!B$1,"ArrayList&lt;Object&gt; argObject=null;",CHAR(10)),IF(F197=1,CONCATENATE(Formatting!B$1,Formatting!B$1,"ArrayList&lt;Object&gt; argObject = new ArrayList&lt;Object&gt;();",CHAR(10),Formatting!B$1,Formatting!B$1,"argObject.add(",H197,");",CHAR(10)),IF(F197=2,CONCATENATE(Formatting!B$1,Formatting!B$1,"ArrayList&lt;Object&gt; argObject = new ArrayList&lt;Object&gt;();",CHAR(10),Formatting!B$1,Formatting!B$1,"argObject.add(",H197,");",CHAR(10),Formatting!B$1,Formatting!B$1,"argObject.add(",J197,");",CHAR(10)),CONCATENATE(Formatting!B$1,Formatting!B$1,"ArrayList&lt;Object&gt; argObject = new ArrayList&lt;Object&gt;();",CHAR(10),Formatting!B$1,Formatting!B$1,"argObject.add(",H197,");",CHAR(10),Formatting!B$1,Formatting!B$1,"argObject.add(",J197,");",CHAR(10),Formatting!B$1,Formatting!B$1,"argObject.add(",L197,");",CHAR(10))))),IF(C197="void",CONCATENATE(Formatting!B$1,Formatting!B$1),CONCATENATE(Formatting!B$1,Formatting!B$1,"return (",W197,") ")),"super.getSimulatorNode().runGenericMethod(",Q197,",argObject);",CHAR(10),Formatting!B$1,"};")</f>
        <v xml:space="preserve">    @Override
    @InternalData (internalID=1191,commandIDs={"0xC0","0x01"},argNames={"values"})
    public void Gyro2SetRate(float[] values) {
        ArrayList&lt;Object&gt; argObject = new ArrayList&lt;Object&gt;();
        argObject.add(values);
        super.getSimulatorNode().runGenericMethod(1191,argObject);
    };</v>
      </c>
      <c r="AA197" s="7" t="str">
        <f>CONCATENATE(Formatting!B$1,"case ",Q197,": {//Origin [",A197,"] Method [",TRIM(Y197),"]",CHAR(10),IF(F197="","",IF(F197=1,CONCATENATE(Formatting!B$1,Formatting!B$1,G197," ",H197,"=(",R197,") argObject.get(0);",CHAR(10)),IF(F197=2,CONCATENATE(Formatting!B$1,Formatting!B$1,G197," ",H197,"=(",R197,") argObject.get(0);",CHAR(10),Formatting!B$1,Formatting!B$1,I197," ",J197,"=(",S197,") argObject.get(1);",CHAR(10)),CONCATENATE(Formatting!B$1,Formatting!B$1,G197," ",H197,"=(",R197,") argObject.get(0);",CHAR(10),Formatting!B$1,Formatting!B$1,I197," ",J197,"=(",S197,") argObject.get(1);",CHAR(10),Formatting!B$1,Formatting!B$1,K197," ",L197,"=(",T197,") argObject.get(2);",CHAR(10))))),IF(C197="void",CONCATENATE(Formatting!B$1,Formatting!B$1,"break; }"),CONCATENATE(Formatting!B$1,Formatting!B$1,C197," result=",IF(C197="void","null",IF(OR(C197="byte",C197="int",C197="long"),"0",IF(C197="String",CONCATENATE(CHAR(34),"Placeholder",CHAR(34)),IF(C197="byte[]",CONCATENATE("new byte[",D197,"]"),IF(C197="float","0",IF(C197="double","0","ERROR")))))),";",CHAR(10),Formatting!B$1,Formatting!B$1,"globalResult=result;",CHAR(10),Formatting!B$1,Formatting!B$1,"break;}")))</f>
        <v xml:space="preserve">    case 1191: {//Origin [IFineADCS] Method [void Gyro2SetRate(float[] values);//1191//High level command to interact with FineADCS]
        float[] values=(float[]) argObject.get(0);
        break; }</v>
      </c>
      <c r="AB197" s="7" t="str">
        <f t="shared" si="13"/>
        <v>/**
&lt;pre&gt;
High level command to interact with FineADCS
Input parameters:float[] values
Return parameters:void
Size of returned parameters: 0
Set gyro rate on 3 axis [in
HIL mode]
3x F32: rates on 3 axis in
[rad/s]
&lt;/pre&gt;
*/
void Gyro2SetRate(float[] values);//1191</v>
      </c>
    </row>
    <row r="198" spans="1:28" ht="180" x14ac:dyDescent="0.25">
      <c r="A198" s="2" t="s">
        <v>5</v>
      </c>
      <c r="B198" s="2" t="s">
        <v>6</v>
      </c>
      <c r="C198" s="2" t="str">
        <f>'Data types'!A$5</f>
        <v>byte[]</v>
      </c>
      <c r="D198" s="2">
        <v>20</v>
      </c>
      <c r="E198" s="2" t="s">
        <v>559</v>
      </c>
      <c r="J198" s="10"/>
      <c r="K198" s="10"/>
      <c r="L198" s="10"/>
      <c r="M198" s="10" t="s">
        <v>76</v>
      </c>
      <c r="N198" s="16" t="s">
        <v>318</v>
      </c>
      <c r="O198" s="10" t="s">
        <v>315</v>
      </c>
      <c r="P198" s="12" t="s">
        <v>49</v>
      </c>
      <c r="Q198" s="3">
        <f t="shared" si="14"/>
        <v>1192</v>
      </c>
      <c r="R198" s="3" t="str">
        <f>IF(G198="","",VLOOKUP(G198,'Data types'!A$1:B$20,2,FALSE))</f>
        <v/>
      </c>
      <c r="S198" s="3" t="str">
        <f>IF(I198="","",VLOOKUP(I198,'Data types'!A$1:B$20,2,FALSE))</f>
        <v/>
      </c>
      <c r="T198" s="3" t="str">
        <f>IF(K198="","",VLOOKUP(K198,'Data types'!A$1:B$20,2,FALSE))</f>
        <v/>
      </c>
      <c r="U198" s="3" t="str">
        <f t="shared" si="25"/>
        <v/>
      </c>
      <c r="V198" s="3" t="str">
        <f t="shared" si="26"/>
        <v/>
      </c>
      <c r="W198" s="3" t="str">
        <f>IF(C198="","",VLOOKUP(C198,'Data types'!$A$1:$B$20,2,FALSE))</f>
        <v>byte[]</v>
      </c>
      <c r="X198" s="24" t="str">
        <f t="shared" si="12"/>
        <v>/**
&lt;pre&gt;
High level command to interact with FineADCS
Input parameters:
Return parameters:byte[]
Size of returned parameters: 20
Get gyro rate on 3 axis
3x F32 : rate on 3 axis in [rad/s]
1xUI64: timestamp of gyro reading
&lt;/pre&gt;
*/</v>
      </c>
      <c r="Y198" s="6" t="str">
        <f>CONCATENATE(Formatting!B$1,C198," ",E198,"(",V198,");//",Q198,"//",M198)</f>
        <v xml:space="preserve">    byte[] Gyro2GetRate();//1192//High level command to interact with FineADCS</v>
      </c>
      <c r="Z198" s="7" t="str">
        <f>CONCATENATE(Formatting!B$1,"@Override",CHAR(10),Formatting!B$1,"@InternalData (internalID=",Q198,",commandIDs={",CHAR(34),O198,CHAR(34),",",CHAR(34),P198,CHAR(34),"},argNames={",IF(F198="",CONCATENATE(CHAR(34),CHAR(34)),IF(F198=1,CONCATENATE(CHAR(34),H198,CHAR(34)),IF(F198=2,CONCATENATE(CHAR(34),H198,CHAR(34),",",CHAR(34),J198,CHAR(34)),IF(F198=3,CONCATENATE(CHAR(34),H198,CHAR(34),",",CHAR(34),J198,CHAR(34),",",CHAR(34),L198,CHAR(34)),"other")))),"})",CHAR(10),Formatting!B$1,"public ",C198," ",E198,"(",V198,") {",CHAR(10),IF(F198="",CONCATENATE(Formatting!B$1,Formatting!B$1,"ArrayList&lt;Object&gt; argObject=null;",CHAR(10)),IF(F198=1,CONCATENATE(Formatting!B$1,Formatting!B$1,"ArrayList&lt;Object&gt; argObject = new ArrayList&lt;Object&gt;();",CHAR(10),Formatting!B$1,Formatting!B$1,"argObject.add(",H198,");",CHAR(10)),IF(F198=2,CONCATENATE(Formatting!B$1,Formatting!B$1,"ArrayList&lt;Object&gt; argObject = new ArrayList&lt;Object&gt;();",CHAR(10),Formatting!B$1,Formatting!B$1,"argObject.add(",H198,");",CHAR(10),Formatting!B$1,Formatting!B$1,"argObject.add(",J198,");",CHAR(10)),CONCATENATE(Formatting!B$1,Formatting!B$1,"ArrayList&lt;Object&gt; argObject = new ArrayList&lt;Object&gt;();",CHAR(10),Formatting!B$1,Formatting!B$1,"argObject.add(",H198,");",CHAR(10),Formatting!B$1,Formatting!B$1,"argObject.add(",J198,");",CHAR(10),Formatting!B$1,Formatting!B$1,"argObject.add(",L198,");",CHAR(10))))),IF(C198="void",CONCATENATE(Formatting!B$1,Formatting!B$1),CONCATENATE(Formatting!B$1,Formatting!B$1,"return (",W198,") ")),"super.getSimulatorNode().runGenericMethod(",Q198,",argObject);",CHAR(10),Formatting!B$1,"};")</f>
        <v xml:space="preserve">    @Override
    @InternalData (internalID=1192,commandIDs={"0xC0","0x02"},argNames={""})
    public byte[] Gyro2GetRate() {
        ArrayList&lt;Object&gt; argObject=null;
        return (byte[]) super.getSimulatorNode().runGenericMethod(1192,argObject);
    };</v>
      </c>
      <c r="AA198" s="7" t="str">
        <f>CONCATENATE(Formatting!B$1,"case ",Q198,": {//Origin [",A198,"] Method [",TRIM(Y198),"]",CHAR(10),IF(F198="","",IF(F198=1,CONCATENATE(Formatting!B$1,Formatting!B$1,G198," ",H198,"=(",R198,") argObject.get(0);",CHAR(10)),IF(F198=2,CONCATENATE(Formatting!B$1,Formatting!B$1,G198," ",H198,"=(",R198,") argObject.get(0);",CHAR(10),Formatting!B$1,Formatting!B$1,I198," ",J198,"=(",S198,") argObject.get(1);",CHAR(10)),CONCATENATE(Formatting!B$1,Formatting!B$1,G198," ",H198,"=(",R198,") argObject.get(0);",CHAR(10),Formatting!B$1,Formatting!B$1,I198," ",J198,"=(",S198,") argObject.get(1);",CHAR(10),Formatting!B$1,Formatting!B$1,K198," ",L198,"=(",T198,") argObject.get(2);",CHAR(10))))),IF(C198="void",CONCATENATE(Formatting!B$1,Formatting!B$1,"break; }"),CONCATENATE(Formatting!B$1,Formatting!B$1,C198," result=",IF(C198="void","null",IF(OR(C198="byte",C198="int",C198="long"),"0",IF(C198="String",CONCATENATE(CHAR(34),"Placeholder",CHAR(34)),IF(C198="byte[]",CONCATENATE("new byte[",D198,"]"),IF(C198="float","0",IF(C198="double","0","ERROR")))))),";",CHAR(10),Formatting!B$1,Formatting!B$1,"globalResult=result;",CHAR(10),Formatting!B$1,Formatting!B$1,"break;}")))</f>
        <v xml:space="preserve">    case 1192: {//Origin [IFineADCS] Method [byte[] Gyro2GetRate();//1192//High level command to interact with FineADCS]
        byte[] result=new byte[20];
        globalResult=result;
        break;}</v>
      </c>
      <c r="AB198" s="7" t="str">
        <f t="shared" si="13"/>
        <v>/**
&lt;pre&gt;
High level command to interact with FineADCS
Input parameters:
Return parameters:byte[]
Size of returned parameters: 20
Get gyro rate on 3 axis
3x F32 : rate on 3 axis in [rad/s]
1xUI64: timestamp of gyro reading
&lt;/pre&gt;
*/
byte[] Gyro2GetRate();//1192</v>
      </c>
    </row>
    <row r="199" spans="1:28" ht="165" x14ac:dyDescent="0.25">
      <c r="A199" s="2" t="s">
        <v>5</v>
      </c>
      <c r="B199" s="2" t="s">
        <v>6</v>
      </c>
      <c r="C199" s="2" t="str">
        <f>'Data types'!A$1</f>
        <v>void</v>
      </c>
      <c r="D199" s="2">
        <v>0</v>
      </c>
      <c r="E199" s="2" t="s">
        <v>560</v>
      </c>
      <c r="F199" s="2">
        <v>1</v>
      </c>
      <c r="G199" s="2" t="str">
        <f>'Data types'!A$2</f>
        <v>int</v>
      </c>
      <c r="H199" s="2" t="s">
        <v>320</v>
      </c>
      <c r="J199" s="10"/>
      <c r="K199" s="10"/>
      <c r="L199" s="10"/>
      <c r="M199" s="10" t="s">
        <v>76</v>
      </c>
      <c r="N199" s="16" t="s">
        <v>321</v>
      </c>
      <c r="O199" s="10" t="s">
        <v>315</v>
      </c>
      <c r="P199" s="12" t="s">
        <v>54</v>
      </c>
      <c r="Q199" s="3">
        <f t="shared" si="14"/>
        <v>1193</v>
      </c>
      <c r="R199" s="3" t="str">
        <f>IF(G199="","",VLOOKUP(G199,'Data types'!A$1:B$20,2,FALSE))</f>
        <v>Integer</v>
      </c>
      <c r="S199" s="3" t="str">
        <f>IF(I199="","",VLOOKUP(I199,'Data types'!A$1:B$20,2,FALSE))</f>
        <v/>
      </c>
      <c r="T199" s="3" t="str">
        <f>IF(K199="","",VLOOKUP(K199,'Data types'!A$1:B$20,2,FALSE))</f>
        <v/>
      </c>
      <c r="U199" s="3" t="str">
        <f t="shared" si="25"/>
        <v>updateRate</v>
      </c>
      <c r="V199" s="3" t="str">
        <f t="shared" si="26"/>
        <v>int updateRate</v>
      </c>
      <c r="W199" s="3">
        <f>IF(C199="","",VLOOKUP(C199,'Data types'!$A$1:$B$20,2,FALSE))</f>
        <v>0</v>
      </c>
      <c r="X199" s="24" t="str">
        <f t="shared" si="12"/>
        <v>/**
&lt;pre&gt;
High level command to interact with FineADCS
Input parameters:int updateRate
Return parameters:void
Size of returned parameters: 0
Set update interval of gyro
UI32: interval in [msec]
&lt;/pre&gt;
*/</v>
      </c>
      <c r="Y199" s="6" t="str">
        <f>CONCATENATE(Formatting!B$1,C199," ",E199,"(",V199,");//",Q199,"//",M199)</f>
        <v xml:space="preserve">    void Gyro2SetUpdateInterval(int updateRate);//1193//High level command to interact with FineADCS</v>
      </c>
      <c r="Z199" s="7" t="str">
        <f>CONCATENATE(Formatting!B$1,"@Override",CHAR(10),Formatting!B$1,"@InternalData (internalID=",Q199,",commandIDs={",CHAR(34),O199,CHAR(34),",",CHAR(34),P199,CHAR(34),"},argNames={",IF(F199="",CONCATENATE(CHAR(34),CHAR(34)),IF(F199=1,CONCATENATE(CHAR(34),H199,CHAR(34)),IF(F199=2,CONCATENATE(CHAR(34),H199,CHAR(34),",",CHAR(34),J199,CHAR(34)),IF(F199=3,CONCATENATE(CHAR(34),H199,CHAR(34),",",CHAR(34),J199,CHAR(34),",",CHAR(34),L199,CHAR(34)),"other")))),"})",CHAR(10),Formatting!B$1,"public ",C199," ",E199,"(",V199,") {",CHAR(10),IF(F199="",CONCATENATE(Formatting!B$1,Formatting!B$1,"ArrayList&lt;Object&gt; argObject=null;",CHAR(10)),IF(F199=1,CONCATENATE(Formatting!B$1,Formatting!B$1,"ArrayList&lt;Object&gt; argObject = new ArrayList&lt;Object&gt;();",CHAR(10),Formatting!B$1,Formatting!B$1,"argObject.add(",H199,");",CHAR(10)),IF(F199=2,CONCATENATE(Formatting!B$1,Formatting!B$1,"ArrayList&lt;Object&gt; argObject = new ArrayList&lt;Object&gt;();",CHAR(10),Formatting!B$1,Formatting!B$1,"argObject.add(",H199,");",CHAR(10),Formatting!B$1,Formatting!B$1,"argObject.add(",J199,");",CHAR(10)),CONCATENATE(Formatting!B$1,Formatting!B$1,"ArrayList&lt;Object&gt; argObject = new ArrayList&lt;Object&gt;();",CHAR(10),Formatting!B$1,Formatting!B$1,"argObject.add(",H199,");",CHAR(10),Formatting!B$1,Formatting!B$1,"argObject.add(",J199,");",CHAR(10),Formatting!B$1,Formatting!B$1,"argObject.add(",L199,");",CHAR(10))))),IF(C199="void",CONCATENATE(Formatting!B$1,Formatting!B$1),CONCATENATE(Formatting!B$1,Formatting!B$1,"return (",W199,") ")),"super.getSimulatorNode().runGenericMethod(",Q199,",argObject);",CHAR(10),Formatting!B$1,"};")</f>
        <v xml:space="preserve">    @Override
    @InternalData (internalID=1193,commandIDs={"0xC0","0x10"},argNames={"updateRate"})
    public void Gyro2SetUpdateInterval(int updateRate) {
        ArrayList&lt;Object&gt; argObject = new ArrayList&lt;Object&gt;();
        argObject.add(updateRate);
        super.getSimulatorNode().runGenericMethod(1193,argObject);
    };</v>
      </c>
      <c r="AA199" s="7" t="str">
        <f>CONCATENATE(Formatting!B$1,"case ",Q199,": {//Origin [",A199,"] Method [",TRIM(Y199),"]",CHAR(10),IF(F199="","",IF(F199=1,CONCATENATE(Formatting!B$1,Formatting!B$1,G199," ",H199,"=(",R199,") argObject.get(0);",CHAR(10)),IF(F199=2,CONCATENATE(Formatting!B$1,Formatting!B$1,G199," ",H199,"=(",R199,") argObject.get(0);",CHAR(10),Formatting!B$1,Formatting!B$1,I199," ",J199,"=(",S199,") argObject.get(1);",CHAR(10)),CONCATENATE(Formatting!B$1,Formatting!B$1,G199," ",H199,"=(",R199,") argObject.get(0);",CHAR(10),Formatting!B$1,Formatting!B$1,I199," ",J199,"=(",S199,") argObject.get(1);",CHAR(10),Formatting!B$1,Formatting!B$1,K199," ",L199,"=(",T199,") argObject.get(2);",CHAR(10))))),IF(C199="void",CONCATENATE(Formatting!B$1,Formatting!B$1,"break; }"),CONCATENATE(Formatting!B$1,Formatting!B$1,C199," result=",IF(C199="void","null",IF(OR(C199="byte",C199="int",C199="long"),"0",IF(C199="String",CONCATENATE(CHAR(34),"Placeholder",CHAR(34)),IF(C199="byte[]",CONCATENATE("new byte[",D199,"]"),IF(C199="float","0",IF(C199="double","0","ERROR")))))),";",CHAR(10),Formatting!B$1,Formatting!B$1,"globalResult=result;",CHAR(10),Formatting!B$1,Formatting!B$1,"break;}")))</f>
        <v xml:space="preserve">    case 1193: {//Origin [IFineADCS] Method [void Gyro2SetUpdateInterval(int updateRate);//1193//High level command to interact with FineADCS]
        int updateRate=(Integer) argObject.get(0);
        break; }</v>
      </c>
      <c r="AB199" s="7" t="str">
        <f t="shared" si="13"/>
        <v>/**
&lt;pre&gt;
High level command to interact with FineADCS
Input parameters:int updateRate
Return parameters:void
Size of returned parameters: 0
Set update interval of gyro
UI32: interval in [msec]
&lt;/pre&gt;
*/
void Gyro2SetUpdateInterval(int updateRate);//1193</v>
      </c>
    </row>
    <row r="200" spans="1:28" ht="210" x14ac:dyDescent="0.25">
      <c r="A200" s="2" t="s">
        <v>5</v>
      </c>
      <c r="B200" s="2" t="s">
        <v>6</v>
      </c>
      <c r="C200" s="2" t="str">
        <f>'Data types'!A$1</f>
        <v>void</v>
      </c>
      <c r="D200" s="2">
        <v>0</v>
      </c>
      <c r="E200" s="2" t="s">
        <v>561</v>
      </c>
      <c r="J200" s="10"/>
      <c r="K200" s="10"/>
      <c r="L200" s="10"/>
      <c r="M200" s="10" t="s">
        <v>76</v>
      </c>
      <c r="N200" s="16" t="s">
        <v>323</v>
      </c>
      <c r="O200" s="10" t="s">
        <v>315</v>
      </c>
      <c r="P200" s="12" t="s">
        <v>55</v>
      </c>
      <c r="Q200" s="3">
        <f t="shared" ref="Q200:Q210" si="27">Q199+1</f>
        <v>1194</v>
      </c>
      <c r="R200" s="3" t="str">
        <f>IF(G200="","",VLOOKUP(G200,'Data types'!A$1:B$20,2,FALSE))</f>
        <v/>
      </c>
      <c r="S200" s="3" t="str">
        <f>IF(I200="","",VLOOKUP(I200,'Data types'!A$1:B$20,2,FALSE))</f>
        <v/>
      </c>
      <c r="T200" s="3" t="str">
        <f>IF(K200="","",VLOOKUP(K200,'Data types'!A$1:B$20,2,FALSE))</f>
        <v/>
      </c>
      <c r="U200" s="3" t="str">
        <f t="shared" si="25"/>
        <v/>
      </c>
      <c r="V200" s="3" t="str">
        <f t="shared" si="26"/>
        <v/>
      </c>
      <c r="W200" s="3">
        <f>IF(C200="","",VLOOKUP(C200,'Data types'!$A$1:$B$20,2,FALSE))</f>
        <v>0</v>
      </c>
      <c r="X200" s="24" t="str">
        <f t="shared" si="12"/>
        <v>/**
&lt;pre&gt;
High level command to interact with FineADCS
Input parameters:
Return parameters:void
Size of returned parameters: 0
Enable/ Disable Bias
Removement
I8:
0 - Off
1 - On
&lt;/pre&gt;
*/</v>
      </c>
      <c r="Y200" s="6" t="str">
        <f>CONCATENATE(Formatting!B$1,C200," ",E200,"(",V200,");//",Q200,"//",M200)</f>
        <v xml:space="preserve">    void Gyro2RemoveBias();//1194//High level command to interact with FineADCS</v>
      </c>
      <c r="Z200" s="7" t="str">
        <f>CONCATENATE(Formatting!B$1,"@Override",CHAR(10),Formatting!B$1,"@InternalData (internalID=",Q200,",commandIDs={",CHAR(34),O200,CHAR(34),",",CHAR(34),P200,CHAR(34),"},argNames={",IF(F200="",CONCATENATE(CHAR(34),CHAR(34)),IF(F200=1,CONCATENATE(CHAR(34),H200,CHAR(34)),IF(F200=2,CONCATENATE(CHAR(34),H200,CHAR(34),",",CHAR(34),J200,CHAR(34)),IF(F200=3,CONCATENATE(CHAR(34),H200,CHAR(34),",",CHAR(34),J200,CHAR(34),",",CHAR(34),L200,CHAR(34)),"other")))),"})",CHAR(10),Formatting!B$1,"public ",C200," ",E200,"(",V200,") {",CHAR(10),IF(F200="",CONCATENATE(Formatting!B$1,Formatting!B$1,"ArrayList&lt;Object&gt; argObject=null;",CHAR(10)),IF(F200=1,CONCATENATE(Formatting!B$1,Formatting!B$1,"ArrayList&lt;Object&gt; argObject = new ArrayList&lt;Object&gt;();",CHAR(10),Formatting!B$1,Formatting!B$1,"argObject.add(",H200,");",CHAR(10)),IF(F200=2,CONCATENATE(Formatting!B$1,Formatting!B$1,"ArrayList&lt;Object&gt; argObject = new ArrayList&lt;Object&gt;();",CHAR(10),Formatting!B$1,Formatting!B$1,"argObject.add(",H200,");",CHAR(10),Formatting!B$1,Formatting!B$1,"argObject.add(",J200,");",CHAR(10)),CONCATENATE(Formatting!B$1,Formatting!B$1,"ArrayList&lt;Object&gt; argObject = new ArrayList&lt;Object&gt;();",CHAR(10),Formatting!B$1,Formatting!B$1,"argObject.add(",H200,");",CHAR(10),Formatting!B$1,Formatting!B$1,"argObject.add(",J200,");",CHAR(10),Formatting!B$1,Formatting!B$1,"argObject.add(",L200,");",CHAR(10))))),IF(C200="void",CONCATENATE(Formatting!B$1,Formatting!B$1),CONCATENATE(Formatting!B$1,Formatting!B$1,"return (",W200,") ")),"super.getSimulatorNode().runGenericMethod(",Q200,",argObject);",CHAR(10),Formatting!B$1,"};")</f>
        <v xml:space="preserve">    @Override
    @InternalData (internalID=1194,commandIDs={"0xC0","0x20"},argNames={""})
    public void Gyro2RemoveBias() {
        ArrayList&lt;Object&gt; argObject=null;
        super.getSimulatorNode().runGenericMethod(1194,argObject);
    };</v>
      </c>
      <c r="AA200" s="7" t="str">
        <f>CONCATENATE(Formatting!B$1,"case ",Q200,": {//Origin [",A200,"] Method [",TRIM(Y200),"]",CHAR(10),IF(F200="","",IF(F200=1,CONCATENATE(Formatting!B$1,Formatting!B$1,G200," ",H200,"=(",R200,") argObject.get(0);",CHAR(10)),IF(F200=2,CONCATENATE(Formatting!B$1,Formatting!B$1,G200," ",H200,"=(",R200,") argObject.get(0);",CHAR(10),Formatting!B$1,Formatting!B$1,I200," ",J200,"=(",S200,") argObject.get(1);",CHAR(10)),CONCATENATE(Formatting!B$1,Formatting!B$1,G200," ",H200,"=(",R200,") argObject.get(0);",CHAR(10),Formatting!B$1,Formatting!B$1,I200," ",J200,"=(",S200,") argObject.get(1);",CHAR(10),Formatting!B$1,Formatting!B$1,K200," ",L200,"=(",T200,") argObject.get(2);",CHAR(10))))),IF(C200="void",CONCATENATE(Formatting!B$1,Formatting!B$1,"break; }"),CONCATENATE(Formatting!B$1,Formatting!B$1,C200," result=",IF(C200="void","null",IF(OR(C200="byte",C200="int",C200="long"),"0",IF(C200="String",CONCATENATE(CHAR(34),"Placeholder",CHAR(34)),IF(C200="byte[]",CONCATENATE("new byte[",D200,"]"),IF(C200="float","0",IF(C200="double","0","ERROR")))))),";",CHAR(10),Formatting!B$1,Formatting!B$1,"globalResult=result;",CHAR(10),Formatting!B$1,Formatting!B$1,"break;}")))</f>
        <v xml:space="preserve">    case 1194: {//Origin [IFineADCS] Method [void Gyro2RemoveBias();//1194//High level command to interact with FineADCS]
        break; }</v>
      </c>
      <c r="AB200" s="7" t="str">
        <f t="shared" si="13"/>
        <v>/**
&lt;pre&gt;
High level command to interact with FineADCS
Input parameters:
Return parameters:void
Size of returned parameters: 0
Enable/ Disable Bias
Removement
I8:
0 - Off
1 - On
&lt;/pre&gt;
*/
void Gyro2RemoveBias();//1194</v>
      </c>
    </row>
    <row r="201" spans="1:28" ht="165" x14ac:dyDescent="0.25">
      <c r="A201" s="2" t="s">
        <v>5</v>
      </c>
      <c r="B201" s="2" t="s">
        <v>6</v>
      </c>
      <c r="C201" s="2" t="str">
        <f>'Data types'!A$5</f>
        <v>byte[]</v>
      </c>
      <c r="D201" s="2">
        <v>4</v>
      </c>
      <c r="E201" s="2" t="s">
        <v>562</v>
      </c>
      <c r="J201" s="10"/>
      <c r="K201" s="10"/>
      <c r="L201" s="10"/>
      <c r="M201" s="10" t="s">
        <v>76</v>
      </c>
      <c r="N201" s="16" t="s">
        <v>325</v>
      </c>
      <c r="O201" s="10" t="s">
        <v>315</v>
      </c>
      <c r="P201" s="12" t="s">
        <v>56</v>
      </c>
      <c r="Q201" s="3">
        <f t="shared" si="27"/>
        <v>1195</v>
      </c>
      <c r="R201" s="3" t="str">
        <f>IF(G201="","",VLOOKUP(G201,'Data types'!A$1:B$20,2,FALSE))</f>
        <v/>
      </c>
      <c r="S201" s="3" t="str">
        <f>IF(I201="","",VLOOKUP(I201,'Data types'!A$1:B$20,2,FALSE))</f>
        <v/>
      </c>
      <c r="T201" s="3" t="str">
        <f>IF(K201="","",VLOOKUP(K201,'Data types'!A$1:B$20,2,FALSE))</f>
        <v/>
      </c>
      <c r="U201" s="3" t="str">
        <f t="shared" si="25"/>
        <v/>
      </c>
      <c r="V201" s="3" t="str">
        <f t="shared" si="26"/>
        <v/>
      </c>
      <c r="W201" s="3" t="str">
        <f>IF(C201="","",VLOOKUP(C201,'Data types'!$A$1:$B$20,2,FALSE))</f>
        <v>byte[]</v>
      </c>
      <c r="X201" s="24" t="str">
        <f t="shared" si="12"/>
        <v>/**
&lt;pre&gt;
High level command to interact with FineADCS
Input parameters:
Return parameters:byte[]
Size of returned parameters: 4
Enable Bias calculation on iADCS (averaging)
I32: number of values to average
&lt;/pre&gt;
*/</v>
      </c>
      <c r="Y201" s="6" t="str">
        <f>CONCATENATE(Formatting!B$1,C201," ",E201,"(",V201,");//",Q201,"//",M201)</f>
        <v xml:space="preserve">    byte[] Gyro2GetBias();//1195//High level command to interact with FineADCS</v>
      </c>
      <c r="Z201" s="7" t="str">
        <f>CONCATENATE(Formatting!B$1,"@Override",CHAR(10),Formatting!B$1,"@InternalData (internalID=",Q201,",commandIDs={",CHAR(34),O201,CHAR(34),",",CHAR(34),P201,CHAR(34),"},argNames={",IF(F201="",CONCATENATE(CHAR(34),CHAR(34)),IF(F201=1,CONCATENATE(CHAR(34),H201,CHAR(34)),IF(F201=2,CONCATENATE(CHAR(34),H201,CHAR(34),",",CHAR(34),J201,CHAR(34)),IF(F201=3,CONCATENATE(CHAR(34),H201,CHAR(34),",",CHAR(34),J201,CHAR(34),",",CHAR(34),L201,CHAR(34)),"other")))),"})",CHAR(10),Formatting!B$1,"public ",C201," ",E201,"(",V201,") {",CHAR(10),IF(F201="",CONCATENATE(Formatting!B$1,Formatting!B$1,"ArrayList&lt;Object&gt; argObject=null;",CHAR(10)),IF(F201=1,CONCATENATE(Formatting!B$1,Formatting!B$1,"ArrayList&lt;Object&gt; argObject = new ArrayList&lt;Object&gt;();",CHAR(10),Formatting!B$1,Formatting!B$1,"argObject.add(",H201,");",CHAR(10)),IF(F201=2,CONCATENATE(Formatting!B$1,Formatting!B$1,"ArrayList&lt;Object&gt; argObject = new ArrayList&lt;Object&gt;();",CHAR(10),Formatting!B$1,Formatting!B$1,"argObject.add(",H201,");",CHAR(10),Formatting!B$1,Formatting!B$1,"argObject.add(",J201,");",CHAR(10)),CONCATENATE(Formatting!B$1,Formatting!B$1,"ArrayList&lt;Object&gt; argObject = new ArrayList&lt;Object&gt;();",CHAR(10),Formatting!B$1,Formatting!B$1,"argObject.add(",H201,");",CHAR(10),Formatting!B$1,Formatting!B$1,"argObject.add(",J201,");",CHAR(10),Formatting!B$1,Formatting!B$1,"argObject.add(",L201,");",CHAR(10))))),IF(C201="void",CONCATENATE(Formatting!B$1,Formatting!B$1),CONCATENATE(Formatting!B$1,Formatting!B$1,"return (",W201,") ")),"super.getSimulatorNode().runGenericMethod(",Q201,",argObject);",CHAR(10),Formatting!B$1,"};")</f>
        <v xml:space="preserve">    @Override
    @InternalData (internalID=1195,commandIDs={"0xC0","0x21"},argNames={""})
    public byte[] Gyro2GetBias() {
        ArrayList&lt;Object&gt; argObject=null;
        return (byte[]) super.getSimulatorNode().runGenericMethod(1195,argObject);
    };</v>
      </c>
      <c r="AA201" s="7" t="str">
        <f>CONCATENATE(Formatting!B$1,"case ",Q201,": {//Origin [",A201,"] Method [",TRIM(Y201),"]",CHAR(10),IF(F201="","",IF(F201=1,CONCATENATE(Formatting!B$1,Formatting!B$1,G201," ",H201,"=(",R201,") argObject.get(0);",CHAR(10)),IF(F201=2,CONCATENATE(Formatting!B$1,Formatting!B$1,G201," ",H201,"=(",R201,") argObject.get(0);",CHAR(10),Formatting!B$1,Formatting!B$1,I201," ",J201,"=(",S201,") argObject.get(1);",CHAR(10)),CONCATENATE(Formatting!B$1,Formatting!B$1,G201," ",H201,"=(",R201,") argObject.get(0);",CHAR(10),Formatting!B$1,Formatting!B$1,I201," ",J201,"=(",S201,") argObject.get(1);",CHAR(10),Formatting!B$1,Formatting!B$1,K201," ",L201,"=(",T201,") argObject.get(2);",CHAR(10))))),IF(C201="void",CONCATENATE(Formatting!B$1,Formatting!B$1,"break; }"),CONCATENATE(Formatting!B$1,Formatting!B$1,C201," result=",IF(C201="void","null",IF(OR(C201="byte",C201="int",C201="long"),"0",IF(C201="String",CONCATENATE(CHAR(34),"Placeholder",CHAR(34)),IF(C201="byte[]",CONCATENATE("new byte[",D201,"]"),IF(C201="float","0",IF(C201="double","0","ERROR")))))),";",CHAR(10),Formatting!B$1,Formatting!B$1,"globalResult=result;",CHAR(10),Formatting!B$1,Formatting!B$1,"break;}")))</f>
        <v xml:space="preserve">    case 1195: {//Origin [IFineADCS] Method [byte[] Gyro2GetBias();//1195//High level command to interact with FineADCS]
        byte[] result=new byte[4];
        globalResult=result;
        break;}</v>
      </c>
      <c r="AB201" s="7" t="str">
        <f t="shared" si="13"/>
        <v>/**
&lt;pre&gt;
High level command to interact with FineADCS
Input parameters:
Return parameters:byte[]
Size of returned parameters: 4
Enable Bias calculation on iADCS (averaging)
I32: number of values to average
&lt;/pre&gt;
*/
byte[] Gyro2GetBias();//1195</v>
      </c>
    </row>
    <row r="202" spans="1:28" ht="255" x14ac:dyDescent="0.25">
      <c r="A202" s="2" t="s">
        <v>5</v>
      </c>
      <c r="B202" s="2" t="s">
        <v>6</v>
      </c>
      <c r="C202" s="2" t="str">
        <f>'Data types'!A$1</f>
        <v>void</v>
      </c>
      <c r="D202" s="2">
        <v>0</v>
      </c>
      <c r="E202" s="2" t="s">
        <v>563</v>
      </c>
      <c r="F202" s="2">
        <v>2</v>
      </c>
      <c r="G202" s="2" t="str">
        <f>'Data types'!A$4</f>
        <v>byte</v>
      </c>
      <c r="H202" s="2" t="s">
        <v>320</v>
      </c>
      <c r="I202" s="2" t="str">
        <f>'Data types'!A$2</f>
        <v>int</v>
      </c>
      <c r="J202" s="2" t="s">
        <v>328</v>
      </c>
      <c r="K202" s="10"/>
      <c r="L202" s="10"/>
      <c r="M202" s="10" t="s">
        <v>76</v>
      </c>
      <c r="N202" s="16" t="s">
        <v>327</v>
      </c>
      <c r="O202" s="10" t="s">
        <v>315</v>
      </c>
      <c r="P202" s="12" t="s">
        <v>329</v>
      </c>
      <c r="Q202" s="3">
        <f t="shared" si="27"/>
        <v>1196</v>
      </c>
      <c r="R202" s="3" t="str">
        <f>IF(G202="","",VLOOKUP(G202,'Data types'!A$1:B$20,2,FALSE))</f>
        <v>Byte</v>
      </c>
      <c r="S202" s="3" t="str">
        <f>IF(I202="","",VLOOKUP(I202,'Data types'!A$1:B$20,2,FALSE))</f>
        <v>Integer</v>
      </c>
      <c r="T202" s="3" t="str">
        <f>IF(K202="","",VLOOKUP(K202,'Data types'!A$1:B$20,2,FALSE))</f>
        <v/>
      </c>
      <c r="U202" s="3" t="str">
        <f t="shared" si="25"/>
        <v>updateRate,allowedDeviation</v>
      </c>
      <c r="V202" s="3" t="str">
        <f t="shared" si="26"/>
        <v>byte updateRate,int allowedDeviation</v>
      </c>
      <c r="W202" s="3">
        <f>IF(C202="","",VLOOKUP(C202,'Data types'!$A$1:$B$20,2,FALSE))</f>
        <v>0</v>
      </c>
      <c r="X202" s="24" t="str">
        <f t="shared" si="12"/>
        <v>/**
&lt;pre&gt;
High level command to interact with FineADCS
Input parameters:byte updateRate,int allowedDeviation
Return parameters:void
Size of returned parameters: 0
Enable/ Disable Gyro Filter 1
(averaging filter)
UI8:
0 - Filter Off
1 - Filter On
F32: allowed deviation in [rad/s] between 2 gyro values to avoid value-jump
&lt;/pre&gt;
*/</v>
      </c>
      <c r="Y202" s="6" t="str">
        <f>CONCATENATE(Formatting!B$1,C202," ",E202,"(",V202,");//",Q202,"//",M202)</f>
        <v xml:space="preserve">    void Gyro2SetFilter1(byte updateRate,int allowedDeviation);//1196//High level command to interact with FineADCS</v>
      </c>
      <c r="Z202" s="7" t="str">
        <f>CONCATENATE(Formatting!B$1,"@Override",CHAR(10),Formatting!B$1,"@InternalData (internalID=",Q202,",commandIDs={",CHAR(34),O202,CHAR(34),",",CHAR(34),P202,CHAR(34),"},argNames={",IF(F202="",CONCATENATE(CHAR(34),CHAR(34)),IF(F202=1,CONCATENATE(CHAR(34),H202,CHAR(34)),IF(F202=2,CONCATENATE(CHAR(34),H202,CHAR(34),",",CHAR(34),J202,CHAR(34)),IF(F202=3,CONCATENATE(CHAR(34),H202,CHAR(34),",",CHAR(34),J202,CHAR(34),",",CHAR(34),L202,CHAR(34)),"other")))),"})",CHAR(10),Formatting!B$1,"public ",C202," ",E202,"(",V202,") {",CHAR(10),IF(F202="",CONCATENATE(Formatting!B$1,Formatting!B$1,"ArrayList&lt;Object&gt; argObject=null;",CHAR(10)),IF(F202=1,CONCATENATE(Formatting!B$1,Formatting!B$1,"ArrayList&lt;Object&gt; argObject = new ArrayList&lt;Object&gt;();",CHAR(10),Formatting!B$1,Formatting!B$1,"argObject.add(",H202,");",CHAR(10)),IF(F202=2,CONCATENATE(Formatting!B$1,Formatting!B$1,"ArrayList&lt;Object&gt; argObject = new ArrayList&lt;Object&gt;();",CHAR(10),Formatting!B$1,Formatting!B$1,"argObject.add(",H202,");",CHAR(10),Formatting!B$1,Formatting!B$1,"argObject.add(",J202,");",CHAR(10)),CONCATENATE(Formatting!B$1,Formatting!B$1,"ArrayList&lt;Object&gt; argObject = new ArrayList&lt;Object&gt;();",CHAR(10),Formatting!B$1,Formatting!B$1,"argObject.add(",H202,");",CHAR(10),Formatting!B$1,Formatting!B$1,"argObject.add(",J202,");",CHAR(10),Formatting!B$1,Formatting!B$1,"argObject.add(",L202,");",CHAR(10))))),IF(C202="void",CONCATENATE(Formatting!B$1,Formatting!B$1),CONCATENATE(Formatting!B$1,Formatting!B$1,"return (",W202,") ")),"super.getSimulatorNode().runGenericMethod(",Q202,",argObject);",CHAR(10),Formatting!B$1,"};")</f>
        <v xml:space="preserve">    @Override
    @InternalData (internalID=1196,commandIDs={"0xC0","0x22"},argNames={"updateRate","allowedDeviation"})
    public void Gyro2SetFilter1(byte updateRate,int allowedDeviation) {
        ArrayList&lt;Object&gt; argObject = new ArrayList&lt;Object&gt;();
        argObject.add(updateRate);
        argObject.add(allowedDeviation);
        super.getSimulatorNode().runGenericMethod(1196,argObject);
    };</v>
      </c>
      <c r="AA202" s="7" t="str">
        <f>CONCATENATE(Formatting!B$1,"case ",Q202,": {//Origin [",A202,"] Method [",TRIM(Y202),"]",CHAR(10),IF(F202="","",IF(F202=1,CONCATENATE(Formatting!B$1,Formatting!B$1,G202," ",H202,"=(",R202,") argObject.get(0);",CHAR(10)),IF(F202=2,CONCATENATE(Formatting!B$1,Formatting!B$1,G202," ",H202,"=(",R202,") argObject.get(0);",CHAR(10),Formatting!B$1,Formatting!B$1,I202," ",J202,"=(",S202,") argObject.get(1);",CHAR(10)),CONCATENATE(Formatting!B$1,Formatting!B$1,G202," ",H202,"=(",R202,") argObject.get(0);",CHAR(10),Formatting!B$1,Formatting!B$1,I202," ",J202,"=(",S202,") argObject.get(1);",CHAR(10),Formatting!B$1,Formatting!B$1,K202," ",L202,"=(",T202,") argObject.get(2);",CHAR(10))))),IF(C202="void",CONCATENATE(Formatting!B$1,Formatting!B$1,"break; }"),CONCATENATE(Formatting!B$1,Formatting!B$1,C202," result=",IF(C202="void","null",IF(OR(C202="byte",C202="int",C202="long"),"0",IF(C202="String",CONCATENATE(CHAR(34),"Placeholder",CHAR(34)),IF(C202="byte[]",CONCATENATE("new byte[",D202,"]"),IF(C202="float","0",IF(C202="double","0","ERROR")))))),";",CHAR(10),Formatting!B$1,Formatting!B$1,"globalResult=result;",CHAR(10),Formatting!B$1,Formatting!B$1,"break;}")))</f>
        <v xml:space="preserve">    case 1196: {//Origin [IFineADCS] Method [void Gyro2SetFilter1(byte updateRate,int allowedDeviation);//1196//High level command to interact with FineADCS]
        byte updateRate=(Byte) argObject.get(0);
        int allowedDeviation=(Integer) argObject.get(1);
        break; }</v>
      </c>
      <c r="AB202" s="7" t="str">
        <f t="shared" si="13"/>
        <v>/**
&lt;pre&gt;
High level command to interact with FineADCS
Input parameters:byte updateRate,int allowedDeviation
Return parameters:void
Size of returned parameters: 0
Enable/ Disable Gyro Filter 1
(averaging filter)
UI8:
0 - Filter Off
1 - Filter On
F32: allowed deviation in [rad/s] between 2 gyro values to avoid value-jump
&lt;/pre&gt;
*/
void Gyro2SetFilter1(byte updateRate,int allowedDeviation);//1196</v>
      </c>
    </row>
    <row r="203" spans="1:28" ht="180" x14ac:dyDescent="0.25">
      <c r="A203" s="2" t="s">
        <v>5</v>
      </c>
      <c r="B203" s="2" t="s">
        <v>6</v>
      </c>
      <c r="C203" s="2" t="str">
        <f>'Data types'!A$1</f>
        <v>void</v>
      </c>
      <c r="D203" s="2">
        <v>0</v>
      </c>
      <c r="E203" s="2" t="s">
        <v>564</v>
      </c>
      <c r="F203" s="2">
        <v>1</v>
      </c>
      <c r="G203" s="2" t="str">
        <f>'Data types'!A$3</f>
        <v>int[]</v>
      </c>
      <c r="H203" s="2" t="s">
        <v>330</v>
      </c>
      <c r="K203" s="10"/>
      <c r="L203" s="10"/>
      <c r="M203" s="10" t="s">
        <v>76</v>
      </c>
      <c r="N203" s="16" t="s">
        <v>193</v>
      </c>
      <c r="O203" s="10" t="s">
        <v>315</v>
      </c>
      <c r="P203" s="12" t="s">
        <v>332</v>
      </c>
      <c r="Q203" s="3">
        <f t="shared" si="27"/>
        <v>1197</v>
      </c>
      <c r="R203" s="3" t="str">
        <f>IF(G203="","",VLOOKUP(G203,'Data types'!A$1:B$20,2,FALSE))</f>
        <v>int[]</v>
      </c>
      <c r="S203" s="3" t="str">
        <f>IF(I203="","",VLOOKUP(I203,'Data types'!A$1:B$20,2,FALSE))</f>
        <v/>
      </c>
      <c r="T203" s="3" t="str">
        <f>IF(K203="","",VLOOKUP(K203,'Data types'!A$1:B$20,2,FALSE))</f>
        <v/>
      </c>
      <c r="U203" s="3" t="str">
        <f t="shared" si="25"/>
        <v>calibrationValues</v>
      </c>
      <c r="V203" s="3" t="str">
        <f t="shared" si="26"/>
        <v>int[] calibrationValues</v>
      </c>
      <c r="W203" s="3">
        <f>IF(C203="","",VLOOKUP(C203,'Data types'!$A$1:$B$20,2,FALSE))</f>
        <v>0</v>
      </c>
      <c r="X203" s="24" t="str">
        <f t="shared" si="12"/>
        <v>/**
&lt;pre&gt;
High level command to interact with FineADCS
Input parameters:int[] calibrationValues
Return parameters:void
Size of returned parameters: 0
Set Calibration Parameters
9x F32 - Calibration matrix
3x F32 - Calibration Offset
&lt;/pre&gt;
*/</v>
      </c>
      <c r="Y203" s="6" t="str">
        <f>CONCATENATE(Formatting!B$1,C203," ",E203,"(",V203,");//",Q203,"//",M203)</f>
        <v xml:space="preserve">    void Gyro2SetCalibrationParameters(int[] calibrationValues);//1197//High level command to interact with FineADCS</v>
      </c>
      <c r="Z203" s="7" t="str">
        <f>CONCATENATE(Formatting!B$1,"@Override",CHAR(10),Formatting!B$1,"@InternalData (internalID=",Q203,",commandIDs={",CHAR(34),O203,CHAR(34),",",CHAR(34),P203,CHAR(34),"},argNames={",IF(F203="",CONCATENATE(CHAR(34),CHAR(34)),IF(F203=1,CONCATENATE(CHAR(34),H203,CHAR(34)),IF(F203=2,CONCATENATE(CHAR(34),H203,CHAR(34),",",CHAR(34),J203,CHAR(34)),IF(F203=3,CONCATENATE(CHAR(34),H203,CHAR(34),",",CHAR(34),J203,CHAR(34),",",CHAR(34),L203,CHAR(34)),"other")))),"})",CHAR(10),Formatting!B$1,"public ",C203," ",E203,"(",V203,") {",CHAR(10),IF(F203="",CONCATENATE(Formatting!B$1,Formatting!B$1,"ArrayList&lt;Object&gt; argObject=null;",CHAR(10)),IF(F203=1,CONCATENATE(Formatting!B$1,Formatting!B$1,"ArrayList&lt;Object&gt; argObject = new ArrayList&lt;Object&gt;();",CHAR(10),Formatting!B$1,Formatting!B$1,"argObject.add(",H203,");",CHAR(10)),IF(F203=2,CONCATENATE(Formatting!B$1,Formatting!B$1,"ArrayList&lt;Object&gt; argObject = new ArrayList&lt;Object&gt;();",CHAR(10),Formatting!B$1,Formatting!B$1,"argObject.add(",H203,");",CHAR(10),Formatting!B$1,Formatting!B$1,"argObject.add(",J203,");",CHAR(10)),CONCATENATE(Formatting!B$1,Formatting!B$1,"ArrayList&lt;Object&gt; argObject = new ArrayList&lt;Object&gt;();",CHAR(10),Formatting!B$1,Formatting!B$1,"argObject.add(",H203,");",CHAR(10),Formatting!B$1,Formatting!B$1,"argObject.add(",J203,");",CHAR(10),Formatting!B$1,Formatting!B$1,"argObject.add(",L203,");",CHAR(10))))),IF(C203="void",CONCATENATE(Formatting!B$1,Formatting!B$1),CONCATENATE(Formatting!B$1,Formatting!B$1,"return (",W203,") ")),"super.getSimulatorNode().runGenericMethod(",Q203,",argObject);",CHAR(10),Formatting!B$1,"};")</f>
        <v xml:space="preserve">    @Override
    @InternalData (internalID=1197,commandIDs={"0xC0","0x23"},argNames={"calibrationValues"})
    public void Gyro2SetCalibrationParameters(int[] calibrationValues) {
        ArrayList&lt;Object&gt; argObject = new ArrayList&lt;Object&gt;();
        argObject.add(calibrationValues);
        super.getSimulatorNode().runGenericMethod(1197,argObject);
    };</v>
      </c>
      <c r="AA203" s="7" t="str">
        <f>CONCATENATE(Formatting!B$1,"case ",Q203,": {//Origin [",A203,"] Method [",TRIM(Y203),"]",CHAR(10),IF(F203="","",IF(F203=1,CONCATENATE(Formatting!B$1,Formatting!B$1,G203," ",H203,"=(",R203,") argObject.get(0);",CHAR(10)),IF(F203=2,CONCATENATE(Formatting!B$1,Formatting!B$1,G203," ",H203,"=(",R203,") argObject.get(0);",CHAR(10),Formatting!B$1,Formatting!B$1,I203," ",J203,"=(",S203,") argObject.get(1);",CHAR(10)),CONCATENATE(Formatting!B$1,Formatting!B$1,G203," ",H203,"=(",R203,") argObject.get(0);",CHAR(10),Formatting!B$1,Formatting!B$1,I203," ",J203,"=(",S203,") argObject.get(1);",CHAR(10),Formatting!B$1,Formatting!B$1,K203," ",L203,"=(",T203,") argObject.get(2);",CHAR(10))))),IF(C203="void",CONCATENATE(Formatting!B$1,Formatting!B$1,"break; }"),CONCATENATE(Formatting!B$1,Formatting!B$1,C203," result=",IF(C203="void","null",IF(OR(C203="byte",C203="int",C203="long"),"0",IF(C203="String",CONCATENATE(CHAR(34),"Placeholder",CHAR(34)),IF(C203="byte[]",CONCATENATE("new byte[",D203,"]"),IF(C203="float","0",IF(C203="double","0","ERROR")))))),";",CHAR(10),Formatting!B$1,Formatting!B$1,"globalResult=result;",CHAR(10),Formatting!B$1,Formatting!B$1,"break;}")))</f>
        <v xml:space="preserve">    case 1197: {//Origin [IFineADCS] Method [void Gyro2SetCalibrationParameters(int[] calibrationValues);//1197//High level command to interact with FineADCS]
        int[] calibrationValues=(int[]) argObject.get(0);
        break; }</v>
      </c>
      <c r="AB203" s="7" t="str">
        <f t="shared" si="13"/>
        <v>/**
&lt;pre&gt;
High level command to interact with FineADCS
Input parameters:int[] calibrationValues
Return parameters:void
Size of returned parameters: 0
Set Calibration Parameters
9x F32 - Calibration matrix
3x F32 - Calibration Offset
&lt;/pre&gt;
*/
void Gyro2SetCalibrationParameters(int[] calibrationValues);//1197</v>
      </c>
    </row>
    <row r="204" spans="1:28" ht="180" x14ac:dyDescent="0.25">
      <c r="A204" s="2" t="s">
        <v>5</v>
      </c>
      <c r="B204" s="2" t="s">
        <v>6</v>
      </c>
      <c r="C204" s="2" t="str">
        <f>'Data types'!A$5</f>
        <v>byte[]</v>
      </c>
      <c r="D204" s="2">
        <v>48</v>
      </c>
      <c r="E204" s="2" t="s">
        <v>565</v>
      </c>
      <c r="J204" s="10"/>
      <c r="K204" s="10"/>
      <c r="L204" s="10"/>
      <c r="M204" s="10" t="s">
        <v>76</v>
      </c>
      <c r="N204" s="16" t="s">
        <v>195</v>
      </c>
      <c r="O204" s="10" t="s">
        <v>315</v>
      </c>
      <c r="P204" s="12" t="s">
        <v>334</v>
      </c>
      <c r="Q204" s="3">
        <f t="shared" si="27"/>
        <v>1198</v>
      </c>
      <c r="R204" s="3" t="str">
        <f>IF(G204="","",VLOOKUP(G204,'Data types'!A$1:B$20,2,FALSE))</f>
        <v/>
      </c>
      <c r="S204" s="3" t="str">
        <f>IF(I204="","",VLOOKUP(I204,'Data types'!A$1:B$20,2,FALSE))</f>
        <v/>
      </c>
      <c r="T204" s="3" t="str">
        <f>IF(K204="","",VLOOKUP(K204,'Data types'!A$1:B$20,2,FALSE))</f>
        <v/>
      </c>
      <c r="U204" s="3" t="str">
        <f t="shared" si="25"/>
        <v/>
      </c>
      <c r="V204" s="3" t="str">
        <f t="shared" si="26"/>
        <v/>
      </c>
      <c r="W204" s="3" t="str">
        <f>IF(C204="","",VLOOKUP(C204,'Data types'!$A$1:$B$20,2,FALSE))</f>
        <v>byte[]</v>
      </c>
      <c r="X204" s="24" t="str">
        <f t="shared" si="12"/>
        <v>/**
&lt;pre&gt;
High level command to interact with FineADCS
Input parameters:
Return parameters:byte[]
Size of returned parameters: 48
Get Calibration Parameters
9x F32 - Calibration matrix
3x F32 - Calibration Offset
&lt;/pre&gt;
*/</v>
      </c>
      <c r="Y204" s="6" t="str">
        <f>CONCATENATE(Formatting!B$1,C204," ",E204,"(",V204,");//",Q204,"//",M204)</f>
        <v xml:space="preserve">    byte[] Gyro2GetCalibrationParameters();//1198//High level command to interact with FineADCS</v>
      </c>
      <c r="Z204" s="7" t="str">
        <f>CONCATENATE(Formatting!B$1,"@Override",CHAR(10),Formatting!B$1,"@InternalData (internalID=",Q204,",commandIDs={",CHAR(34),O204,CHAR(34),",",CHAR(34),P204,CHAR(34),"},argNames={",IF(F204="",CONCATENATE(CHAR(34),CHAR(34)),IF(F204=1,CONCATENATE(CHAR(34),H204,CHAR(34)),IF(F204=2,CONCATENATE(CHAR(34),H204,CHAR(34),",",CHAR(34),J204,CHAR(34)),IF(F204=3,CONCATENATE(CHAR(34),H204,CHAR(34),",",CHAR(34),J204,CHAR(34),",",CHAR(34),L204,CHAR(34)),"other")))),"})",CHAR(10),Formatting!B$1,"public ",C204," ",E204,"(",V204,") {",CHAR(10),IF(F204="",CONCATENATE(Formatting!B$1,Formatting!B$1,"ArrayList&lt;Object&gt; argObject=null;",CHAR(10)),IF(F204=1,CONCATENATE(Formatting!B$1,Formatting!B$1,"ArrayList&lt;Object&gt; argObject = new ArrayList&lt;Object&gt;();",CHAR(10),Formatting!B$1,Formatting!B$1,"argObject.add(",H204,");",CHAR(10)),IF(F204=2,CONCATENATE(Formatting!B$1,Formatting!B$1,"ArrayList&lt;Object&gt; argObject = new ArrayList&lt;Object&gt;();",CHAR(10),Formatting!B$1,Formatting!B$1,"argObject.add(",H204,");",CHAR(10),Formatting!B$1,Formatting!B$1,"argObject.add(",J204,");",CHAR(10)),CONCATENATE(Formatting!B$1,Formatting!B$1,"ArrayList&lt;Object&gt; argObject = new ArrayList&lt;Object&gt;();",CHAR(10),Formatting!B$1,Formatting!B$1,"argObject.add(",H204,");",CHAR(10),Formatting!B$1,Formatting!B$1,"argObject.add(",J204,");",CHAR(10),Formatting!B$1,Formatting!B$1,"argObject.add(",L204,");",CHAR(10))))),IF(C204="void",CONCATENATE(Formatting!B$1,Formatting!B$1),CONCATENATE(Formatting!B$1,Formatting!B$1,"return (",W204,") ")),"super.getSimulatorNode().runGenericMethod(",Q204,",argObject);",CHAR(10),Formatting!B$1,"};")</f>
        <v xml:space="preserve">    @Override
    @InternalData (internalID=1198,commandIDs={"0xC0","0x24"},argNames={""})
    public byte[] Gyro2GetCalibrationParameters() {
        ArrayList&lt;Object&gt; argObject=null;
        return (byte[]) super.getSimulatorNode().runGenericMethod(1198,argObject);
    };</v>
      </c>
      <c r="AA204" s="7" t="str">
        <f>CONCATENATE(Formatting!B$1,"case ",Q204,": {//Origin [",A204,"] Method [",TRIM(Y204),"]",CHAR(10),IF(F204="","",IF(F204=1,CONCATENATE(Formatting!B$1,Formatting!B$1,G204," ",H204,"=(",R204,") argObject.get(0);",CHAR(10)),IF(F204=2,CONCATENATE(Formatting!B$1,Formatting!B$1,G204," ",H204,"=(",R204,") argObject.get(0);",CHAR(10),Formatting!B$1,Formatting!B$1,I204," ",J204,"=(",S204,") argObject.get(1);",CHAR(10)),CONCATENATE(Formatting!B$1,Formatting!B$1,G204," ",H204,"=(",R204,") argObject.get(0);",CHAR(10),Formatting!B$1,Formatting!B$1,I204," ",J204,"=(",S204,") argObject.get(1);",CHAR(10),Formatting!B$1,Formatting!B$1,K204," ",L204,"=(",T204,") argObject.get(2);",CHAR(10))))),IF(C204="void",CONCATENATE(Formatting!B$1,Formatting!B$1,"break; }"),CONCATENATE(Formatting!B$1,Formatting!B$1,C204," result=",IF(C204="void","null",IF(OR(C204="byte",C204="int",C204="long"),"0",IF(C204="String",CONCATENATE(CHAR(34),"Placeholder",CHAR(34)),IF(C204="byte[]",CONCATENATE("new byte[",D204,"]"),IF(C204="float","0",IF(C204="double","0","ERROR")))))),";",CHAR(10),Formatting!B$1,Formatting!B$1,"globalResult=result;",CHAR(10),Formatting!B$1,Formatting!B$1,"break;}")))</f>
        <v xml:space="preserve">    case 1198: {//Origin [IFineADCS] Method [byte[] Gyro2GetCalibrationParameters();//1198//High level command to interact with FineADCS]
        byte[] result=new byte[48];
        globalResult=result;
        break;}</v>
      </c>
      <c r="AB204" s="7" t="str">
        <f t="shared" si="13"/>
        <v>/**
&lt;pre&gt;
High level command to interact with FineADCS
Input parameters:
Return parameters:byte[]
Size of returned parameters: 48
Get Calibration Parameters
9x F32 - Calibration matrix
3x F32 - Calibration Offset
&lt;/pre&gt;
*/
byte[] Gyro2GetCalibrationParameters();//1198</v>
      </c>
    </row>
    <row r="205" spans="1:28" ht="150" x14ac:dyDescent="0.25">
      <c r="A205" s="2" t="s">
        <v>5</v>
      </c>
      <c r="B205" s="2" t="s">
        <v>6</v>
      </c>
      <c r="C205" s="2" t="str">
        <f>'Data types'!A$1</f>
        <v>void</v>
      </c>
      <c r="D205" s="2">
        <v>0</v>
      </c>
      <c r="E205" s="2" t="s">
        <v>566</v>
      </c>
      <c r="J205" s="10"/>
      <c r="K205" s="10"/>
      <c r="L205" s="10"/>
      <c r="M205" s="10" t="s">
        <v>76</v>
      </c>
      <c r="N205" s="16" t="s">
        <v>198</v>
      </c>
      <c r="O205" s="10" t="s">
        <v>315</v>
      </c>
      <c r="P205" s="12" t="s">
        <v>336</v>
      </c>
      <c r="Q205" s="3">
        <f t="shared" si="27"/>
        <v>1199</v>
      </c>
      <c r="R205" s="3" t="str">
        <f>IF(G205="","",VLOOKUP(G205,'Data types'!A$1:B$20,2,FALSE))</f>
        <v/>
      </c>
      <c r="S205" s="3" t="str">
        <f>IF(I205="","",VLOOKUP(I205,'Data types'!A$1:B$20,2,FALSE))</f>
        <v/>
      </c>
      <c r="T205" s="3" t="str">
        <f>IF(K205="","",VLOOKUP(K205,'Data types'!A$1:B$20,2,FALSE))</f>
        <v/>
      </c>
      <c r="U205" s="3" t="str">
        <f t="shared" si="25"/>
        <v/>
      </c>
      <c r="V205" s="3" t="str">
        <f t="shared" si="26"/>
        <v/>
      </c>
      <c r="W205" s="3">
        <f>IF(C205="","",VLOOKUP(C205,'Data types'!$A$1:$B$20,2,FALSE))</f>
        <v>0</v>
      </c>
      <c r="X205" s="24" t="str">
        <f t="shared" si="12"/>
        <v>/**
&lt;pre&gt;
High level command to interact with FineADCS
Input parameters:
Return parameters:void
Size of returned parameters: 0
Enable Calibration
&lt;/pre&gt;
*/</v>
      </c>
      <c r="Y205" s="6" t="str">
        <f>CONCATENATE(Formatting!B$1,C205," ",E205,"(",V205,");//",Q205,"//",M205)</f>
        <v xml:space="preserve">    void Gyro2EnableCalibration();//1199//High level command to interact with FineADCS</v>
      </c>
      <c r="Z205" s="7" t="str">
        <f>CONCATENATE(Formatting!B$1,"@Override",CHAR(10),Formatting!B$1,"@InternalData (internalID=",Q205,",commandIDs={",CHAR(34),O205,CHAR(34),",",CHAR(34),P205,CHAR(34),"},argNames={",IF(F205="",CONCATENATE(CHAR(34),CHAR(34)),IF(F205=1,CONCATENATE(CHAR(34),H205,CHAR(34)),IF(F205=2,CONCATENATE(CHAR(34),H205,CHAR(34),",",CHAR(34),J205,CHAR(34)),IF(F205=3,CONCATENATE(CHAR(34),H205,CHAR(34),",",CHAR(34),J205,CHAR(34),",",CHAR(34),L205,CHAR(34)),"other")))),"})",CHAR(10),Formatting!B$1,"public ",C205," ",E205,"(",V205,") {",CHAR(10),IF(F205="",CONCATENATE(Formatting!B$1,Formatting!B$1,"ArrayList&lt;Object&gt; argObject=null;",CHAR(10)),IF(F205=1,CONCATENATE(Formatting!B$1,Formatting!B$1,"ArrayList&lt;Object&gt; argObject = new ArrayList&lt;Object&gt;();",CHAR(10),Formatting!B$1,Formatting!B$1,"argObject.add(",H205,");",CHAR(10)),IF(F205=2,CONCATENATE(Formatting!B$1,Formatting!B$1,"ArrayList&lt;Object&gt; argObject = new ArrayList&lt;Object&gt;();",CHAR(10),Formatting!B$1,Formatting!B$1,"argObject.add(",H205,");",CHAR(10),Formatting!B$1,Formatting!B$1,"argObject.add(",J205,");",CHAR(10)),CONCATENATE(Formatting!B$1,Formatting!B$1,"ArrayList&lt;Object&gt; argObject = new ArrayList&lt;Object&gt;();",CHAR(10),Formatting!B$1,Formatting!B$1,"argObject.add(",H205,");",CHAR(10),Formatting!B$1,Formatting!B$1,"argObject.add(",J205,");",CHAR(10),Formatting!B$1,Formatting!B$1,"argObject.add(",L205,");",CHAR(10))))),IF(C205="void",CONCATENATE(Formatting!B$1,Formatting!B$1),CONCATENATE(Formatting!B$1,Formatting!B$1,"return (",W205,") ")),"super.getSimulatorNode().runGenericMethod(",Q205,",argObject);",CHAR(10),Formatting!B$1,"};")</f>
        <v xml:space="preserve">    @Override
    @InternalData (internalID=1199,commandIDs={"0xC0","0x25"},argNames={""})
    public void Gyro2EnableCalibration() {
        ArrayList&lt;Object&gt; argObject=null;
        super.getSimulatorNode().runGenericMethod(1199,argObject);
    };</v>
      </c>
      <c r="AA205" s="7" t="str">
        <f>CONCATENATE(Formatting!B$1,"case ",Q205,": {//Origin [",A205,"] Method [",TRIM(Y205),"]",CHAR(10),IF(F205="","",IF(F205=1,CONCATENATE(Formatting!B$1,Formatting!B$1,G205," ",H205,"=(",R205,") argObject.get(0);",CHAR(10)),IF(F205=2,CONCATENATE(Formatting!B$1,Formatting!B$1,G205," ",H205,"=(",R205,") argObject.get(0);",CHAR(10),Formatting!B$1,Formatting!B$1,I205," ",J205,"=(",S205,") argObject.get(1);",CHAR(10)),CONCATENATE(Formatting!B$1,Formatting!B$1,G205," ",H205,"=(",R205,") argObject.get(0);",CHAR(10),Formatting!B$1,Formatting!B$1,I205," ",J205,"=(",S205,") argObject.get(1);",CHAR(10),Formatting!B$1,Formatting!B$1,K205," ",L205,"=(",T205,") argObject.get(2);",CHAR(10))))),IF(C205="void",CONCATENATE(Formatting!B$1,Formatting!B$1,"break; }"),CONCATENATE(Formatting!B$1,Formatting!B$1,C205," result=",IF(C205="void","null",IF(OR(C205="byte",C205="int",C205="long"),"0",IF(C205="String",CONCATENATE(CHAR(34),"Placeholder",CHAR(34)),IF(C205="byte[]",CONCATENATE("new byte[",D205,"]"),IF(C205="float","0",IF(C205="double","0","ERROR")))))),";",CHAR(10),Formatting!B$1,Formatting!B$1,"globalResult=result;",CHAR(10),Formatting!B$1,Formatting!B$1,"break;}")))</f>
        <v xml:space="preserve">    case 1199: {//Origin [IFineADCS] Method [void Gyro2EnableCalibration();//1199//High level command to interact with FineADCS]
        break; }</v>
      </c>
      <c r="AB205" s="7" t="str">
        <f t="shared" si="13"/>
        <v>/**
&lt;pre&gt;
High level command to interact with FineADCS
Input parameters:
Return parameters:void
Size of returned parameters: 0
Enable Calibration
&lt;/pre&gt;
*/
void Gyro2EnableCalibration();//1199</v>
      </c>
    </row>
    <row r="206" spans="1:28" ht="150" x14ac:dyDescent="0.25">
      <c r="A206" s="2" t="s">
        <v>5</v>
      </c>
      <c r="B206" s="2" t="s">
        <v>6</v>
      </c>
      <c r="C206" s="2" t="str">
        <f>'Data types'!A$1</f>
        <v>void</v>
      </c>
      <c r="D206" s="2">
        <v>0</v>
      </c>
      <c r="E206" s="2" t="s">
        <v>567</v>
      </c>
      <c r="J206" s="10"/>
      <c r="K206" s="10"/>
      <c r="L206" s="10"/>
      <c r="M206" s="10" t="s">
        <v>76</v>
      </c>
      <c r="N206" s="16" t="s">
        <v>200</v>
      </c>
      <c r="O206" s="10" t="s">
        <v>315</v>
      </c>
      <c r="P206" s="12" t="s">
        <v>338</v>
      </c>
      <c r="Q206" s="3">
        <f t="shared" si="27"/>
        <v>1200</v>
      </c>
      <c r="R206" s="3" t="str">
        <f>IF(G206="","",VLOOKUP(G206,'Data types'!A$1:B$20,2,FALSE))</f>
        <v/>
      </c>
      <c r="S206" s="3" t="str">
        <f>IF(I206="","",VLOOKUP(I206,'Data types'!A$1:B$20,2,FALSE))</f>
        <v/>
      </c>
      <c r="T206" s="3" t="str">
        <f>IF(K206="","",VLOOKUP(K206,'Data types'!A$1:B$20,2,FALSE))</f>
        <v/>
      </c>
      <c r="U206" s="3" t="str">
        <f t="shared" si="25"/>
        <v/>
      </c>
      <c r="V206" s="3" t="str">
        <f t="shared" si="26"/>
        <v/>
      </c>
      <c r="W206" s="3">
        <f>IF(C206="","",VLOOKUP(C206,'Data types'!$A$1:$B$20,2,FALSE))</f>
        <v>0</v>
      </c>
      <c r="X206" s="24" t="str">
        <f t="shared" si="12"/>
        <v>/**
&lt;pre&gt;
High level command to interact with FineADCS
Input parameters:
Return parameters:void
Size of returned parameters: 0
Disable Calibration
&lt;/pre&gt;
*/</v>
      </c>
      <c r="Y206" s="6" t="str">
        <f>CONCATENATE(Formatting!B$1,C206," ",E206,"(",V206,");//",Q206,"//",M206)</f>
        <v xml:space="preserve">    void Gyro2DisableCalibration();//1200//High level command to interact with FineADCS</v>
      </c>
      <c r="Z206" s="7" t="str">
        <f>CONCATENATE(Formatting!B$1,"@Override",CHAR(10),Formatting!B$1,"@InternalData (internalID=",Q206,",commandIDs={",CHAR(34),O206,CHAR(34),",",CHAR(34),P206,CHAR(34),"},argNames={",IF(F206="",CONCATENATE(CHAR(34),CHAR(34)),IF(F206=1,CONCATENATE(CHAR(34),H206,CHAR(34)),IF(F206=2,CONCATENATE(CHAR(34),H206,CHAR(34),",",CHAR(34),J206,CHAR(34)),IF(F206=3,CONCATENATE(CHAR(34),H206,CHAR(34),",",CHAR(34),J206,CHAR(34),",",CHAR(34),L206,CHAR(34)),"other")))),"})",CHAR(10),Formatting!B$1,"public ",C206," ",E206,"(",V206,") {",CHAR(10),IF(F206="",CONCATENATE(Formatting!B$1,Formatting!B$1,"ArrayList&lt;Object&gt; argObject=null;",CHAR(10)),IF(F206=1,CONCATENATE(Formatting!B$1,Formatting!B$1,"ArrayList&lt;Object&gt; argObject = new ArrayList&lt;Object&gt;();",CHAR(10),Formatting!B$1,Formatting!B$1,"argObject.add(",H206,");",CHAR(10)),IF(F206=2,CONCATENATE(Formatting!B$1,Formatting!B$1,"ArrayList&lt;Object&gt; argObject = new ArrayList&lt;Object&gt;();",CHAR(10),Formatting!B$1,Formatting!B$1,"argObject.add(",H206,");",CHAR(10),Formatting!B$1,Formatting!B$1,"argObject.add(",J206,");",CHAR(10)),CONCATENATE(Formatting!B$1,Formatting!B$1,"ArrayList&lt;Object&gt; argObject = new ArrayList&lt;Object&gt;();",CHAR(10),Formatting!B$1,Formatting!B$1,"argObject.add(",H206,");",CHAR(10),Formatting!B$1,Formatting!B$1,"argObject.add(",J206,");",CHAR(10),Formatting!B$1,Formatting!B$1,"argObject.add(",L206,");",CHAR(10))))),IF(C206="void",CONCATENATE(Formatting!B$1,Formatting!B$1),CONCATENATE(Formatting!B$1,Formatting!B$1,"return (",W206,") ")),"super.getSimulatorNode().runGenericMethod(",Q206,",argObject);",CHAR(10),Formatting!B$1,"};")</f>
        <v xml:space="preserve">    @Override
    @InternalData (internalID=1200,commandIDs={"0xC0","0x26"},argNames={""})
    public void Gyro2DisableCalibration() {
        ArrayList&lt;Object&gt; argObject=null;
        super.getSimulatorNode().runGenericMethod(1200,argObject);
    };</v>
      </c>
      <c r="AA206" s="7" t="str">
        <f>CONCATENATE(Formatting!B$1,"case ",Q206,": {//Origin [",A206,"] Method [",TRIM(Y206),"]",CHAR(10),IF(F206="","",IF(F206=1,CONCATENATE(Formatting!B$1,Formatting!B$1,G206," ",H206,"=(",R206,") argObject.get(0);",CHAR(10)),IF(F206=2,CONCATENATE(Formatting!B$1,Formatting!B$1,G206," ",H206,"=(",R206,") argObject.get(0);",CHAR(10),Formatting!B$1,Formatting!B$1,I206," ",J206,"=(",S206,") argObject.get(1);",CHAR(10)),CONCATENATE(Formatting!B$1,Formatting!B$1,G206," ",H206,"=(",R206,") argObject.get(0);",CHAR(10),Formatting!B$1,Formatting!B$1,I206," ",J206,"=(",S206,") argObject.get(1);",CHAR(10),Formatting!B$1,Formatting!B$1,K206," ",L206,"=(",T206,") argObject.get(2);",CHAR(10))))),IF(C206="void",CONCATENATE(Formatting!B$1,Formatting!B$1,"break; }"),CONCATENATE(Formatting!B$1,Formatting!B$1,C206," result=",IF(C206="void","null",IF(OR(C206="byte",C206="int",C206="long"),"0",IF(C206="String",CONCATENATE(CHAR(34),"Placeholder",CHAR(34)),IF(C206="byte[]",CONCATENATE("new byte[",D206,"]"),IF(C206="float","0",IF(C206="double","0","ERROR")))))),";",CHAR(10),Formatting!B$1,Formatting!B$1,"globalResult=result;",CHAR(10),Formatting!B$1,Formatting!B$1,"break;}")))</f>
        <v xml:space="preserve">    case 1200: {//Origin [IFineADCS] Method [void Gyro2DisableCalibration();//1200//High level command to interact with FineADCS]
        break; }</v>
      </c>
      <c r="AB206" s="7" t="str">
        <f t="shared" si="13"/>
        <v>/**
&lt;pre&gt;
High level command to interact with FineADCS
Input parameters:
Return parameters:void
Size of returned parameters: 0
Disable Calibration
&lt;/pre&gt;
*/
void Gyro2DisableCalibration();//1200</v>
      </c>
    </row>
    <row r="207" spans="1:28" ht="150" x14ac:dyDescent="0.25">
      <c r="A207" s="2" t="s">
        <v>5</v>
      </c>
      <c r="B207" s="2" t="s">
        <v>6</v>
      </c>
      <c r="C207" s="2" t="str">
        <f>'Data types'!A$1</f>
        <v>void</v>
      </c>
      <c r="D207" s="2">
        <v>0</v>
      </c>
      <c r="E207" s="2" t="s">
        <v>568</v>
      </c>
      <c r="F207" s="2">
        <v>1</v>
      </c>
      <c r="G207" s="2" t="str">
        <f>'Data types'!A$9</f>
        <v>float[]</v>
      </c>
      <c r="H207" s="2" t="s">
        <v>340</v>
      </c>
      <c r="J207" s="10"/>
      <c r="K207" s="10"/>
      <c r="L207" s="10"/>
      <c r="M207" s="10" t="s">
        <v>76</v>
      </c>
      <c r="N207" s="16" t="s">
        <v>341</v>
      </c>
      <c r="O207" s="10" t="s">
        <v>315</v>
      </c>
      <c r="P207" s="12" t="s">
        <v>342</v>
      </c>
      <c r="Q207" s="3">
        <f t="shared" si="27"/>
        <v>1201</v>
      </c>
      <c r="R207" s="3" t="str">
        <f>IF(G207="","",VLOOKUP(G207,'Data types'!A$1:B$20,2,FALSE))</f>
        <v>float[]</v>
      </c>
      <c r="S207" s="3" t="str">
        <f>IF(I207="","",VLOOKUP(I207,'Data types'!A$1:B$20,2,FALSE))</f>
        <v/>
      </c>
      <c r="T207" s="3" t="str">
        <f>IF(K207="","",VLOOKUP(K207,'Data types'!A$1:B$20,2,FALSE))</f>
        <v/>
      </c>
      <c r="U207" s="3" t="str">
        <f t="shared" si="25"/>
        <v>quaternionValues</v>
      </c>
      <c r="V207" s="3" t="str">
        <f t="shared" si="26"/>
        <v>float[] quaternionValues</v>
      </c>
      <c r="W207" s="3">
        <f>IF(C207="","",VLOOKUP(C207,'Data types'!$A$1:$B$20,2,FALSE))</f>
        <v>0</v>
      </c>
      <c r="X207" s="24" t="str">
        <f t="shared" si="12"/>
        <v>/**
&lt;pre&gt;
High level command to interact with FineADCS
Input parameters:float[] quaternionValues
Return parameters:void
Size of returned parameters: 0
Set Quaternion from Sun Sensor for Gyro
&lt;/pre&gt;
*/</v>
      </c>
      <c r="Y207" s="6" t="str">
        <f>CONCATENATE(Formatting!B$1,C207," ",E207,"(",V207,");//",Q207,"//",M207)</f>
        <v xml:space="preserve">    void Gyro2SetQuaternionFromSunSensor(float[] quaternionValues);//1201//High level command to interact with FineADCS</v>
      </c>
      <c r="Z207" s="7" t="str">
        <f>CONCATENATE(Formatting!B$1,"@Override",CHAR(10),Formatting!B$1,"@InternalData (internalID=",Q207,",commandIDs={",CHAR(34),O207,CHAR(34),",",CHAR(34),P207,CHAR(34),"},argNames={",IF(F207="",CONCATENATE(CHAR(34),CHAR(34)),IF(F207=1,CONCATENATE(CHAR(34),H207,CHAR(34)),IF(F207=2,CONCATENATE(CHAR(34),H207,CHAR(34),",",CHAR(34),J207,CHAR(34)),IF(F207=3,CONCATENATE(CHAR(34),H207,CHAR(34),",",CHAR(34),J207,CHAR(34),",",CHAR(34),L207,CHAR(34)),"other")))),"})",CHAR(10),Formatting!B$1,"public ",C207," ",E207,"(",V207,") {",CHAR(10),IF(F207="",CONCATENATE(Formatting!B$1,Formatting!B$1,"ArrayList&lt;Object&gt; argObject=null;",CHAR(10)),IF(F207=1,CONCATENATE(Formatting!B$1,Formatting!B$1,"ArrayList&lt;Object&gt; argObject = new ArrayList&lt;Object&gt;();",CHAR(10),Formatting!B$1,Formatting!B$1,"argObject.add(",H207,");",CHAR(10)),IF(F207=2,CONCATENATE(Formatting!B$1,Formatting!B$1,"ArrayList&lt;Object&gt; argObject = new ArrayList&lt;Object&gt;();",CHAR(10),Formatting!B$1,Formatting!B$1,"argObject.add(",H207,");",CHAR(10),Formatting!B$1,Formatting!B$1,"argObject.add(",J207,");",CHAR(10)),CONCATENATE(Formatting!B$1,Formatting!B$1,"ArrayList&lt;Object&gt; argObject = new ArrayList&lt;Object&gt;();",CHAR(10),Formatting!B$1,Formatting!B$1,"argObject.add(",H207,");",CHAR(10),Formatting!B$1,Formatting!B$1,"argObject.add(",J207,");",CHAR(10),Formatting!B$1,Formatting!B$1,"argObject.add(",L207,");",CHAR(10))))),IF(C207="void",CONCATENATE(Formatting!B$1,Formatting!B$1),CONCATENATE(Formatting!B$1,Formatting!B$1,"return (",W207,") ")),"super.getSimulatorNode().runGenericMethod(",Q207,",argObject);",CHAR(10),Formatting!B$1,"};")</f>
        <v xml:space="preserve">    @Override
    @InternalData (internalID=1201,commandIDs={"0xC0","0x27"},argNames={"quaternionValues"})
    public void Gyro2SetQuaternionFromSunSensor(float[] quaternionValues) {
        ArrayList&lt;Object&gt; argObject = new ArrayList&lt;Object&gt;();
        argObject.add(quaternionValues);
        super.getSimulatorNode().runGenericMethod(1201,argObject);
    };</v>
      </c>
      <c r="AA207" s="7" t="str">
        <f>CONCATENATE(Formatting!B$1,"case ",Q207,": {//Origin [",A207,"] Method [",TRIM(Y207),"]",CHAR(10),IF(F207="","",IF(F207=1,CONCATENATE(Formatting!B$1,Formatting!B$1,G207," ",H207,"=(",R207,") argObject.get(0);",CHAR(10)),IF(F207=2,CONCATENATE(Formatting!B$1,Formatting!B$1,G207," ",H207,"=(",R207,") argObject.get(0);",CHAR(10),Formatting!B$1,Formatting!B$1,I207," ",J207,"=(",S207,") argObject.get(1);",CHAR(10)),CONCATENATE(Formatting!B$1,Formatting!B$1,G207," ",H207,"=(",R207,") argObject.get(0);",CHAR(10),Formatting!B$1,Formatting!B$1,I207," ",J207,"=(",S207,") argObject.get(1);",CHAR(10),Formatting!B$1,Formatting!B$1,K207," ",L207,"=(",T207,") argObject.get(2);",CHAR(10))))),IF(C207="void",CONCATENATE(Formatting!B$1,Formatting!B$1,"break; }"),CONCATENATE(Formatting!B$1,Formatting!B$1,C207," result=",IF(C207="void","null",IF(OR(C207="byte",C207="int",C207="long"),"0",IF(C207="String",CONCATENATE(CHAR(34),"Placeholder",CHAR(34)),IF(C207="byte[]",CONCATENATE("new byte[",D207,"]"),IF(C207="float","0",IF(C207="double","0","ERROR")))))),";",CHAR(10),Formatting!B$1,Formatting!B$1,"globalResult=result;",CHAR(10),Formatting!B$1,Formatting!B$1,"break;}")))</f>
        <v xml:space="preserve">    case 1201: {//Origin [IFineADCS] Method [void Gyro2SetQuaternionFromSunSensor(float[] quaternionValues);//1201//High level command to interact with FineADCS]
        float[] quaternionValues=(float[]) argObject.get(0);
        break; }</v>
      </c>
      <c r="AB207" s="7" t="str">
        <f t="shared" si="13"/>
        <v>/**
&lt;pre&gt;
High level command to interact with FineADCS
Input parameters:float[] quaternionValues
Return parameters:void
Size of returned parameters: 0
Set Quaternion from Sun Sensor for Gyro
&lt;/pre&gt;
*/
void Gyro2SetQuaternionFromSunSensor(float[] quaternionValues);//1201</v>
      </c>
    </row>
    <row r="208" spans="1:28" ht="150" x14ac:dyDescent="0.25">
      <c r="A208" s="2" t="s">
        <v>5</v>
      </c>
      <c r="B208" s="2" t="s">
        <v>6</v>
      </c>
      <c r="C208" s="2" t="str">
        <f>'Data types'!A$5</f>
        <v>byte[]</v>
      </c>
      <c r="D208" s="2">
        <v>16</v>
      </c>
      <c r="E208" s="2" t="s">
        <v>569</v>
      </c>
      <c r="J208" s="10"/>
      <c r="K208" s="10"/>
      <c r="L208" s="10"/>
      <c r="M208" s="10" t="s">
        <v>76</v>
      </c>
      <c r="N208" s="16" t="s">
        <v>344</v>
      </c>
      <c r="O208" s="10" t="s">
        <v>315</v>
      </c>
      <c r="P208" s="12" t="s">
        <v>345</v>
      </c>
      <c r="Q208" s="3">
        <f t="shared" si="27"/>
        <v>1202</v>
      </c>
      <c r="R208" s="3" t="str">
        <f>IF(G208="","",VLOOKUP(G208,'Data types'!A$1:B$20,2,FALSE))</f>
        <v/>
      </c>
      <c r="S208" s="3" t="str">
        <f>IF(I208="","",VLOOKUP(I208,'Data types'!A$1:B$20,2,FALSE))</f>
        <v/>
      </c>
      <c r="T208" s="3" t="str">
        <f>IF(K208="","",VLOOKUP(K208,'Data types'!A$1:B$20,2,FALSE))</f>
        <v/>
      </c>
      <c r="U208" s="3" t="str">
        <f t="shared" si="25"/>
        <v/>
      </c>
      <c r="V208" s="3" t="str">
        <f t="shared" si="26"/>
        <v/>
      </c>
      <c r="W208" s="3" t="str">
        <f>IF(C208="","",VLOOKUP(C208,'Data types'!$A$1:$B$20,2,FALSE))</f>
        <v>byte[]</v>
      </c>
      <c r="X208" s="24" t="str">
        <f t="shared" si="12"/>
        <v>/**
&lt;pre&gt;
High level command to interact with FineADCS
Input parameters:
Return parameters:byte[]
Size of returned parameters: 16
Get Quaternion from Sun Sensor for Gyro
&lt;/pre&gt;
*/</v>
      </c>
      <c r="Y208" s="6" t="str">
        <f>CONCATENATE(Formatting!B$1,C208," ",E208,"(",V208,");//",Q208,"//",M208)</f>
        <v xml:space="preserve">    byte[] Gyro2GetQuaternionFromSunSensor();//1202//High level command to interact with FineADCS</v>
      </c>
      <c r="Z208" s="7" t="str">
        <f>CONCATENATE(Formatting!B$1,"@Override",CHAR(10),Formatting!B$1,"@InternalData (internalID=",Q208,",commandIDs={",CHAR(34),O208,CHAR(34),",",CHAR(34),P208,CHAR(34),"},argNames={",IF(F208="",CONCATENATE(CHAR(34),CHAR(34)),IF(F208=1,CONCATENATE(CHAR(34),H208,CHAR(34)),IF(F208=2,CONCATENATE(CHAR(34),H208,CHAR(34),",",CHAR(34),J208,CHAR(34)),IF(F208=3,CONCATENATE(CHAR(34),H208,CHAR(34),",",CHAR(34),J208,CHAR(34),",",CHAR(34),L208,CHAR(34)),"other")))),"})",CHAR(10),Formatting!B$1,"public ",C208," ",E208,"(",V208,") {",CHAR(10),IF(F208="",CONCATENATE(Formatting!B$1,Formatting!B$1,"ArrayList&lt;Object&gt; argObject=null;",CHAR(10)),IF(F208=1,CONCATENATE(Formatting!B$1,Formatting!B$1,"ArrayList&lt;Object&gt; argObject = new ArrayList&lt;Object&gt;();",CHAR(10),Formatting!B$1,Formatting!B$1,"argObject.add(",H208,");",CHAR(10)),IF(F208=2,CONCATENATE(Formatting!B$1,Formatting!B$1,"ArrayList&lt;Object&gt; argObject = new ArrayList&lt;Object&gt;();",CHAR(10),Formatting!B$1,Formatting!B$1,"argObject.add(",H208,");",CHAR(10),Formatting!B$1,Formatting!B$1,"argObject.add(",J208,");",CHAR(10)),CONCATENATE(Formatting!B$1,Formatting!B$1,"ArrayList&lt;Object&gt; argObject = new ArrayList&lt;Object&gt;();",CHAR(10),Formatting!B$1,Formatting!B$1,"argObject.add(",H208,");",CHAR(10),Formatting!B$1,Formatting!B$1,"argObject.add(",J208,");",CHAR(10),Formatting!B$1,Formatting!B$1,"argObject.add(",L208,");",CHAR(10))))),IF(C208="void",CONCATENATE(Formatting!B$1,Formatting!B$1),CONCATENATE(Formatting!B$1,Formatting!B$1,"return (",W208,") ")),"super.getSimulatorNode().runGenericMethod(",Q208,",argObject);",CHAR(10),Formatting!B$1,"};")</f>
        <v xml:space="preserve">    @Override
    @InternalData (internalID=1202,commandIDs={"0xC0","0x28"},argNames={""})
    public byte[] Gyro2GetQuaternionFromSunSensor() {
        ArrayList&lt;Object&gt; argObject=null;
        return (byte[]) super.getSimulatorNode().runGenericMethod(1202,argObject);
    };</v>
      </c>
      <c r="AA208" s="7" t="str">
        <f>CONCATENATE(Formatting!B$1,"case ",Q208,": {//Origin [",A208,"] Method [",TRIM(Y208),"]",CHAR(10),IF(F208="","",IF(F208=1,CONCATENATE(Formatting!B$1,Formatting!B$1,G208," ",H208,"=(",R208,") argObject.get(0);",CHAR(10)),IF(F208=2,CONCATENATE(Formatting!B$1,Formatting!B$1,G208," ",H208,"=(",R208,") argObject.get(0);",CHAR(10),Formatting!B$1,Formatting!B$1,I208," ",J208,"=(",S208,") argObject.get(1);",CHAR(10)),CONCATENATE(Formatting!B$1,Formatting!B$1,G208," ",H208,"=(",R208,") argObject.get(0);",CHAR(10),Formatting!B$1,Formatting!B$1,I208," ",J208,"=(",S208,") argObject.get(1);",CHAR(10),Formatting!B$1,Formatting!B$1,K208," ",L208,"=(",T208,") argObject.get(2);",CHAR(10))))),IF(C208="void",CONCATENATE(Formatting!B$1,Formatting!B$1,"break; }"),CONCATENATE(Formatting!B$1,Formatting!B$1,C208," result=",IF(C208="void","null",IF(OR(C208="byte",C208="int",C208="long"),"0",IF(C208="String",CONCATENATE(CHAR(34),"Placeholder",CHAR(34)),IF(C208="byte[]",CONCATENATE("new byte[",D208,"]"),IF(C208="float","0",IF(C208="double","0","ERROR")))))),";",CHAR(10),Formatting!B$1,Formatting!B$1,"globalResult=result;",CHAR(10),Formatting!B$1,Formatting!B$1,"break;}")))</f>
        <v xml:space="preserve">    case 1202: {//Origin [IFineADCS] Method [byte[] Gyro2GetQuaternionFromSunSensor();//1202//High level command to interact with FineADCS]
        byte[] result=new byte[16];
        globalResult=result;
        break;}</v>
      </c>
      <c r="AB208" s="7" t="str">
        <f t="shared" si="13"/>
        <v>/**
&lt;pre&gt;
High level command to interact with FineADCS
Input parameters:
Return parameters:byte[]
Size of returned parameters: 16
Get Quaternion from Sun Sensor for Gyro
&lt;/pre&gt;
*/
byte[] Gyro2GetQuaternionFromSunSensor();//1202</v>
      </c>
    </row>
    <row r="209" spans="1:28" ht="225" x14ac:dyDescent="0.25">
      <c r="A209" s="2" t="s">
        <v>5</v>
      </c>
      <c r="B209" s="2" t="s">
        <v>6</v>
      </c>
      <c r="C209" s="2" t="str">
        <f>'Data types'!A$2</f>
        <v>int</v>
      </c>
      <c r="D209" s="2">
        <v>1</v>
      </c>
      <c r="E209" s="2" t="s">
        <v>570</v>
      </c>
      <c r="F209" s="2">
        <v>2</v>
      </c>
      <c r="G209" s="2" t="str">
        <f>'Data types'!$A$5</f>
        <v>byte[]</v>
      </c>
      <c r="H209" s="2" t="s">
        <v>24</v>
      </c>
      <c r="I209" s="2" t="str">
        <f>'Data types'!$A$2</f>
        <v>int</v>
      </c>
      <c r="J209" s="2" t="s">
        <v>541</v>
      </c>
      <c r="L209" s="10"/>
      <c r="M209" s="10" t="s">
        <v>542</v>
      </c>
      <c r="N209" s="16" t="s">
        <v>571</v>
      </c>
      <c r="O209" s="10"/>
      <c r="P209" s="12"/>
      <c r="Q209" s="3">
        <f t="shared" si="27"/>
        <v>1203</v>
      </c>
      <c r="R209" s="3" t="str">
        <f>IF(G209="","",VLOOKUP(G209,'Data types'!A$1:B$20,2,FALSE))</f>
        <v>byte[]</v>
      </c>
      <c r="S209" s="3" t="str">
        <f>IF(I209="","",VLOOKUP(I209,'Data types'!A$1:B$20,2,FALSE))</f>
        <v>Integer</v>
      </c>
      <c r="T209" s="3" t="str">
        <f>IF(K209="","",VLOOKUP(K209,'Data types'!A$1:B$20,2,FALSE))</f>
        <v/>
      </c>
      <c r="U209" s="3" t="str">
        <f t="shared" si="25"/>
        <v>data,byteOffset</v>
      </c>
      <c r="V209" s="3" t="str">
        <f t="shared" si="26"/>
        <v>byte[] data,int byteOffset</v>
      </c>
      <c r="W209" s="3" t="str">
        <f>IF(C209="","",VLOOKUP(C209,'Data types'!$A$1:$B$20,2,FALSE))</f>
        <v>Integer</v>
      </c>
      <c r="X209" s="24" t="str">
        <f t="shared" si="12"/>
        <v>/**
&lt;pre&gt;
Test command for the helper libraries
Input parameters:byte[] data,int byteOffset
Return parameters:int
Size of returned parameters: 1
Input parameters:
data - the byte array, should be at least 2 bytes long
byteOffset - zero-based index, should be a multiple of two
Return: int value of data inside byte array, at the given byte offset
&lt;/pre&gt;
*/</v>
      </c>
      <c r="Y209" s="6" t="str">
        <f>CONCATENATE(Formatting!B$1,C209," ",E209,"(",V209,");//",Q209,"//",M209)</f>
        <v xml:space="preserve">    int simGetInt16FromByteArray(byte[] data,int byteOffset);//1203//Test command for the helper libraries</v>
      </c>
      <c r="Z209" s="7" t="str">
        <f>CONCATENATE(Formatting!B$1,"@Override",CHAR(10),Formatting!B$1,"@InternalData (internalID=",Q209,",commandIDs={",CHAR(34),O209,CHAR(34),",",CHAR(34),P209,CHAR(34),"},argNames={",IF(F209="",CONCATENATE(CHAR(34),CHAR(34)),IF(F209=1,CONCATENATE(CHAR(34),H209,CHAR(34)),IF(F209=2,CONCATENATE(CHAR(34),H209,CHAR(34),",",CHAR(34),J209,CHAR(34)),IF(F209=3,CONCATENATE(CHAR(34),H209,CHAR(34),",",CHAR(34),J209,CHAR(34),",",CHAR(34),L209,CHAR(34)),"other")))),"})",CHAR(10),Formatting!B$1,"public ",C209," ",E209,"(",V209,") {",CHAR(10),IF(F209="",CONCATENATE(Formatting!B$1,Formatting!B$1,"ArrayList&lt;Object&gt; argObject=null;",CHAR(10)),IF(F209=1,CONCATENATE(Formatting!B$1,Formatting!B$1,"ArrayList&lt;Object&gt; argObject = new ArrayList&lt;Object&gt;();",CHAR(10),Formatting!B$1,Formatting!B$1,"argObject.add(",H209,");",CHAR(10)),IF(F209=2,CONCATENATE(Formatting!B$1,Formatting!B$1,"ArrayList&lt;Object&gt; argObject = new ArrayList&lt;Object&gt;();",CHAR(10),Formatting!B$1,Formatting!B$1,"argObject.add(",H209,");",CHAR(10),Formatting!B$1,Formatting!B$1,"argObject.add(",J209,");",CHAR(10)),CONCATENATE(Formatting!B$1,Formatting!B$1,"ArrayList&lt;Object&gt; argObject = new ArrayList&lt;Object&gt;();",CHAR(10),Formatting!B$1,Formatting!B$1,"argObject.add(",H209,");",CHAR(10),Formatting!B$1,Formatting!B$1,"argObject.add(",J209,");",CHAR(10),Formatting!B$1,Formatting!B$1,"argObject.add(",L209,");",CHAR(10))))),IF(C209="void",CONCATENATE(Formatting!B$1,Formatting!B$1),CONCATENATE(Formatting!B$1,Formatting!B$1,"return (",W209,") ")),"super.getSimulatorNode().runGenericMethod(",Q209,",argObject);",CHAR(10),Formatting!B$1,"};")</f>
        <v xml:space="preserve">    @Override
    @InternalData (internalID=1203,commandIDs={"",""},argNames={"data","byteOffset"})
    public int simGetInt16FromByteArray(byte[] data,int byteOffset) {
        ArrayList&lt;Object&gt; argObject = new ArrayList&lt;Object&gt;();
        argObject.add(data);
        argObject.add(byteOffset);
        return (Integer) super.getSimulatorNode().runGenericMethod(1203,argObject);
    };</v>
      </c>
      <c r="AA209" s="7" t="str">
        <f>CONCATENATE(Formatting!B$1,"case ",Q209,": {//Origin [",A209,"] Method [",TRIM(Y209),"]",CHAR(10),IF(F209="","",IF(F209=1,CONCATENATE(Formatting!B$1,Formatting!B$1,G209," ",H209,"=(",R209,") argObject.get(0);",CHAR(10)),IF(F209=2,CONCATENATE(Formatting!B$1,Formatting!B$1,G209," ",H209,"=(",R209,") argObject.get(0);",CHAR(10),Formatting!B$1,Formatting!B$1,I209," ",J209,"=(",S209,") argObject.get(1);",CHAR(10)),CONCATENATE(Formatting!B$1,Formatting!B$1,G209," ",H209,"=(",R209,") argObject.get(0);",CHAR(10),Formatting!B$1,Formatting!B$1,I209," ",J209,"=(",S209,") argObject.get(1);",CHAR(10),Formatting!B$1,Formatting!B$1,K209," ",L209,"=(",T209,") argObject.get(2);",CHAR(10))))),IF(C209="void",CONCATENATE(Formatting!B$1,Formatting!B$1,"break; }"),CONCATENATE(Formatting!B$1,Formatting!B$1,C209," result=",IF(C209="void","null",IF(OR(C209="byte",C209="int",C209="long"),"0",IF(C209="String",CONCATENATE(CHAR(34),"Placeholder",CHAR(34)),IF(C209="byte[]",CONCATENATE("new byte[",D209,"]"),IF(C209="float","0",IF(C209="double","0","ERROR")))))),";",CHAR(10),Formatting!B$1,Formatting!B$1,"globalResult=result;",CHAR(10),Formatting!B$1,Formatting!B$1,"break;}")))</f>
        <v xml:space="preserve">    case 1203: {//Origin [IFineADCS] Method [int simGetInt16FromByteArray(byte[] data,int byteOffset);//1203//Test command for the helper libraries]
        byte[] data=(byte[]) argObject.get(0);
        int byteOffset=(Integer) argObject.get(1);
        int result=0;
        globalResult=result;
        break;}</v>
      </c>
      <c r="AB209" s="7" t="str">
        <f t="shared" si="13"/>
        <v>/**
&lt;pre&gt;
Test command for the helper libraries
Input parameters:byte[] data,int byteOffset
Return parameters:int
Size of returned parameters: 1
Input parameters:
data - the byte array, should be at least 2 bytes long
byteOffset - zero-based index, should be a multiple of two
Return: int value of data inside byte array, at the given byte offset
&lt;/pre&gt;
*/
int simGetInt16FromByteArray(byte[] data,int byteOffset);//1203</v>
      </c>
    </row>
    <row r="210" spans="1:28" ht="225" x14ac:dyDescent="0.25">
      <c r="A210" s="2" t="s">
        <v>5</v>
      </c>
      <c r="B210" s="2" t="s">
        <v>6</v>
      </c>
      <c r="C210" s="2" t="s">
        <v>9</v>
      </c>
      <c r="E210" s="2" t="s">
        <v>585</v>
      </c>
      <c r="F210" s="2">
        <v>1</v>
      </c>
      <c r="G210" s="2" t="str">
        <f>'Data types'!$A$7</f>
        <v>String</v>
      </c>
      <c r="H210" s="2" t="s">
        <v>24</v>
      </c>
      <c r="L210" s="10"/>
      <c r="M210" s="10" t="s">
        <v>586</v>
      </c>
      <c r="N210" s="16" t="s">
        <v>587</v>
      </c>
      <c r="O210" s="10"/>
      <c r="P210" s="12"/>
      <c r="Q210" s="3">
        <f t="shared" si="27"/>
        <v>1204</v>
      </c>
      <c r="R210" s="3" t="str">
        <f>IF(G210="","",VLOOKUP(G210,'Data types'!A$1:B$20,2,FALSE))</f>
        <v>String</v>
      </c>
      <c r="S210" s="3" t="str">
        <f>IF(I210="","",VLOOKUP(I210,'Data types'!A$1:B$20,2,FALSE))</f>
        <v/>
      </c>
      <c r="T210" s="3" t="str">
        <f>IF(K210="","",VLOOKUP(K210,'Data types'!A$1:B$20,2,FALSE))</f>
        <v/>
      </c>
      <c r="U210" s="3" t="str">
        <f t="shared" ref="U210" si="28">IF(F210="","",IF(F210=1,CONCATENATE(H210),CONCATENATE(H210,",",J210)))</f>
        <v>data</v>
      </c>
      <c r="V210" s="3" t="str">
        <f t="shared" ref="V210" si="29">IF(F210="","",IF(F210=1,CONCATENATE(G210," ",H210),IF(F210=2,CONCATENATE(G210," ",H210,",",I210," ",J210),CONCATENATE(G210," ",H210,",",I210," ",J210,",",K210," ",L210))))</f>
        <v>String data</v>
      </c>
      <c r="W210" s="3">
        <f>IF(C210="","",VLOOKUP(C210,'Data types'!$A$1:$B$20,2,FALSE))</f>
        <v>0</v>
      </c>
      <c r="X210" s="24" t="str">
        <f t="shared" si="12"/>
        <v>/**
&lt;pre&gt;
Generic for loading restricted subsystems
Input parameters:String data
Return parameters:void
Size of returned parameters: 0
Input parameters:
data - the string which contains the name of the command with optional arguments
&lt;/pre&gt;
*/</v>
      </c>
      <c r="Y210" s="6" t="str">
        <f>CONCATENATE(Formatting!B$1,C210," ",E210,"(",V210,");//",Q210,"//",M210)</f>
        <v xml:space="preserve">    void simRunDeviceCommand(String data);//1204//Generic for loading restricted subsystems</v>
      </c>
      <c r="Z210" s="7" t="str">
        <f>CONCATENATE(Formatting!B$1,"@Override",CHAR(10),Formatting!B$1,"@InternalData (internalID=",Q210,",commandIDs={",CHAR(34),O210,CHAR(34),",",CHAR(34),P210,CHAR(34),"},argNames={",IF(F210="",CONCATENATE(CHAR(34),CHAR(34)),IF(F210=1,CONCATENATE(CHAR(34),H210,CHAR(34)),IF(F210=2,CONCATENATE(CHAR(34),H210,CHAR(34),",",CHAR(34),J210,CHAR(34)),IF(F210=3,CONCATENATE(CHAR(34),H210,CHAR(34),",",CHAR(34),J210,CHAR(34),",",CHAR(34),L210,CHAR(34)),"other")))),"})",CHAR(10),Formatting!B$1,"public ",C210," ",E210,"(",V210,") {",CHAR(10),IF(F210="",CONCATENATE(Formatting!B$1,Formatting!B$1,"ArrayList&lt;Object&gt; argObject=null;",CHAR(10)),IF(F210=1,CONCATENATE(Formatting!B$1,Formatting!B$1,"ArrayList&lt;Object&gt; argObject = new ArrayList&lt;Object&gt;();",CHAR(10),Formatting!B$1,Formatting!B$1,"argObject.add(",H210,");",CHAR(10)),IF(F210=2,CONCATENATE(Formatting!B$1,Formatting!B$1,"ArrayList&lt;Object&gt; argObject = new ArrayList&lt;Object&gt;();",CHAR(10),Formatting!B$1,Formatting!B$1,"argObject.add(",H210,");",CHAR(10),Formatting!B$1,Formatting!B$1,"argObject.add(",J210,");",CHAR(10)),CONCATENATE(Formatting!B$1,Formatting!B$1,"ArrayList&lt;Object&gt; argObject = new ArrayList&lt;Object&gt;();",CHAR(10),Formatting!B$1,Formatting!B$1,"argObject.add(",H210,");",CHAR(10),Formatting!B$1,Formatting!B$1,"argObject.add(",J210,");",CHAR(10),Formatting!B$1,Formatting!B$1,"argObject.add(",L210,");",CHAR(10))))),IF(C210="void",CONCATENATE(Formatting!B$1,Formatting!B$1),CONCATENATE(Formatting!B$1,Formatting!B$1,"return (",W210,") ")),"super.getSimulatorNode().runGenericMethod(",Q210,",argObject);",CHAR(10),Formatting!B$1,"};")</f>
        <v xml:space="preserve">    @Override
    @InternalData (internalID=1204,commandIDs={"",""},argNames={"data"})
    public void simRunDeviceCommand(String data) {
        ArrayList&lt;Object&gt; argObject = new ArrayList&lt;Object&gt;();
        argObject.add(data);
        super.getSimulatorNode().runGenericMethod(1204,argObject);
    };</v>
      </c>
      <c r="AA210" s="7" t="str">
        <f>CONCATENATE(Formatting!B$1,"case ",Q210,": {//Origin [",A210,"] Method [",TRIM(Y210),"]",CHAR(10),IF(F210="","",IF(F210=1,CONCATENATE(Formatting!B$1,Formatting!B$1,G210," ",H210,"=(",R210,") argObject.get(0);",CHAR(10)),IF(F210=2,CONCATENATE(Formatting!B$1,Formatting!B$1,G210," ",H210,"=(",R210,") argObject.get(0);",CHAR(10),Formatting!B$1,Formatting!B$1,I210," ",J210,"=(",S210,") argObject.get(1);",CHAR(10)),CONCATENATE(Formatting!B$1,Formatting!B$1,G210," ",H210,"=(",R210,") argObject.get(0);",CHAR(10),Formatting!B$1,Formatting!B$1,I210," ",J210,"=(",S210,") argObject.get(1);",CHAR(10),Formatting!B$1,Formatting!B$1,K210," ",L210,"=(",T210,") argObject.get(2);",CHAR(10))))),IF(C210="void",CONCATENATE(Formatting!B$1,Formatting!B$1,"break; }"),CONCATENATE(Formatting!B$1,Formatting!B$1,C210," result=",IF(C210="void","null",IF(OR(C210="byte",C210="int",C210="long"),"0",IF(C210="String",CONCATENATE(CHAR(34),"Placeholder",CHAR(34)),IF(C210="byte[]",CONCATENATE("new byte[",D210,"]"),IF(C210="float","0",IF(C210="double","0","ERROR")))))),";",CHAR(10),Formatting!B$1,Formatting!B$1,"globalResult=result;",CHAR(10),Formatting!B$1,Formatting!B$1,"break;}")))</f>
        <v xml:space="preserve">    case 1204: {//Origin [IFineADCS] Method [void simRunDeviceCommand(String data);//1204//Generic for loading restricted subsystems]
        String data=(String) argObject.get(0);
        break; }</v>
      </c>
      <c r="AB210" s="7" t="str">
        <f t="shared" si="13"/>
        <v>/**
&lt;pre&gt;
Generic for loading restricted subsystems
Input parameters:String data
Return parameters:void
Size of returned parameters: 0
Input parameters:
data - the string which contains the name of the command with optional arguments
&lt;/pre&gt;
*/
void simRunDeviceCommand(String data);//1204</v>
      </c>
    </row>
    <row r="211" spans="1:28" ht="135" x14ac:dyDescent="0.25">
      <c r="K211" s="11"/>
      <c r="L211" s="11"/>
      <c r="M211" s="11"/>
      <c r="N211" s="11"/>
      <c r="O211" s="11"/>
      <c r="P211" s="11"/>
      <c r="R211" s="3" t="str">
        <f>IF(G211="","",VLOOKUP(G211,'Data types'!A$1:B$20,2,FALSE))</f>
        <v/>
      </c>
      <c r="S211" s="3" t="str">
        <f>IF(I211="","",VLOOKUP(I211,'Data types'!A$1:B$20,2,FALSE))</f>
        <v/>
      </c>
      <c r="T211" s="3" t="str">
        <f>IF(K211="","",VLOOKUP(K211,'Data types'!A$1:B$20,2,FALSE))</f>
        <v/>
      </c>
      <c r="U211" s="3" t="str">
        <f t="shared" si="10"/>
        <v/>
      </c>
      <c r="V211" s="3" t="str">
        <f t="shared" si="11"/>
        <v/>
      </c>
      <c r="W211" s="3" t="str">
        <f>IF(C211="","",VLOOKUP(C211,'Data types'!$A$1:$B$20,2,FALSE))</f>
        <v/>
      </c>
      <c r="X211" s="24" t="str">
        <f t="shared" si="12"/>
        <v>/**
&lt;pre&gt;
Input parameters:
Return parameters:
Size of returned parameters: 0
&lt;/pre&gt;
*/</v>
      </c>
      <c r="Y211" s="6" t="s">
        <v>29</v>
      </c>
      <c r="Z211" s="7" t="s">
        <v>29</v>
      </c>
      <c r="AA211" s="7"/>
      <c r="AB211" s="7" t="str">
        <f t="shared" si="13"/>
        <v>/**
&lt;pre&gt;
Input parameters:
Return parameters:
Size of returned parameters: 0
&lt;/pre&gt;
*/
 ();//</v>
      </c>
    </row>
    <row r="212" spans="1:28" s="8" customFormat="1" ht="150" x14ac:dyDescent="0.25">
      <c r="R212" s="3" t="str">
        <f>IF(G212="","",VLOOKUP(G212,'Data types'!A$1:B$20,2,FALSE))</f>
        <v/>
      </c>
      <c r="S212" s="3" t="str">
        <f>IF(I212="","",VLOOKUP(I212,'Data types'!A$1:B$20,2,FALSE))</f>
        <v/>
      </c>
      <c r="T212" s="3" t="str">
        <f>IF(K212="","",VLOOKUP(K212,'Data types'!A$1:B$20,2,FALSE))</f>
        <v/>
      </c>
      <c r="U212" s="3" t="str">
        <f t="shared" si="10"/>
        <v/>
      </c>
      <c r="V212" s="3" t="str">
        <f t="shared" si="11"/>
        <v/>
      </c>
      <c r="W212" s="3" t="str">
        <f>IF(C212="","",VLOOKUP(C212,'Data types'!$A$1:$B$20,2,FALSE))</f>
        <v/>
      </c>
      <c r="X212" s="24" t="str">
        <f t="shared" si="12"/>
        <v>/**
&lt;pre&gt;
Input parameters:
Return parameters:
Size of returned parameters: 0
&lt;/pre&gt;
*/</v>
      </c>
      <c r="AA212" s="14"/>
      <c r="AB212" s="7" t="str">
        <f t="shared" si="13"/>
        <v>/**
&lt;pre&gt;
Input parameters:
Return parameters:
Size of returned parameters: 0
&lt;/pre&gt;
*/
 ();//</v>
      </c>
    </row>
    <row r="213" spans="1:28" ht="135" x14ac:dyDescent="0.25">
      <c r="A213" s="2" t="s">
        <v>67</v>
      </c>
      <c r="B213" s="2" t="s">
        <v>68</v>
      </c>
      <c r="Q213" s="3">
        <v>2000</v>
      </c>
      <c r="R213" s="3" t="str">
        <f>IF(G213="","",VLOOKUP(G213,'Data types'!A$1:B$20,2,FALSE))</f>
        <v/>
      </c>
      <c r="S213" s="3" t="str">
        <f>IF(I213="","",VLOOKUP(I213,'Data types'!A$1:B$20,2,FALSE))</f>
        <v/>
      </c>
      <c r="T213" s="3" t="str">
        <f>IF(K213="","",VLOOKUP(K213,'Data types'!A$1:B$20,2,FALSE))</f>
        <v/>
      </c>
      <c r="U213" s="3" t="str">
        <f t="shared" si="10"/>
        <v/>
      </c>
      <c r="V213" s="3" t="str">
        <f t="shared" si="11"/>
        <v/>
      </c>
      <c r="W213" s="3" t="str">
        <f>IF(C213="","",VLOOKUP(C213,'Data types'!$A$1:$B$20,2,FALSE))</f>
        <v/>
      </c>
      <c r="X213" s="24" t="str">
        <f t="shared" si="12"/>
        <v>/**
&lt;pre&gt;
Input parameters:
Return parameters:
Size of returned parameters: 0
&lt;/pre&gt;
*/</v>
      </c>
      <c r="Y213" s="7" t="str">
        <f>CONCATENATE("public interface ",A213,"{")</f>
        <v>public interface IGPS{</v>
      </c>
      <c r="Z213" s="7" t="str">
        <f>CONCATENATE("public class ",B213," extends GenericPeripheral implements ",A213,"{",CHAR(10),"public ",B213,"(SimulatorNode simulatorNode,String name){",CHAR(10),"super(simulatorNode,name);",CHAR(10),"}")</f>
        <v>public class PGPS extends GenericPeripheral implements IGPS{
public PGPS(SimulatorNode simulatorNode,String name){
super(simulatorNode,name);
}</v>
      </c>
      <c r="AA213" s="7"/>
      <c r="AB213" s="7" t="str">
        <f t="shared" si="13"/>
        <v>/**
&lt;pre&gt;
Input parameters:
Return parameters:
Size of returned parameters: 0
&lt;/pre&gt;
*/
 ();//2000</v>
      </c>
    </row>
    <row r="214" spans="1:28" ht="150" x14ac:dyDescent="0.25">
      <c r="A214" s="2" t="s">
        <v>67</v>
      </c>
      <c r="B214" s="2" t="s">
        <v>68</v>
      </c>
      <c r="C214" s="2" t="str">
        <f>'Data types'!A$7</f>
        <v>String</v>
      </c>
      <c r="E214" s="2" t="s">
        <v>69</v>
      </c>
      <c r="F214" s="2">
        <v>1</v>
      </c>
      <c r="G214" s="2" t="s">
        <v>15</v>
      </c>
      <c r="H214" s="2" t="s">
        <v>70</v>
      </c>
      <c r="J214" s="10"/>
      <c r="K214" s="10"/>
      <c r="L214" s="10"/>
      <c r="M214" s="10" t="s">
        <v>77</v>
      </c>
      <c r="N214" s="10"/>
      <c r="O214" s="10"/>
      <c r="P214" s="9"/>
      <c r="Q214" s="3">
        <f>Q213+1</f>
        <v>2001</v>
      </c>
      <c r="R214" s="3" t="str">
        <f>IF(G214="","",VLOOKUP(G214,'Data types'!A$1:B$20,2,FALSE))</f>
        <v>String</v>
      </c>
      <c r="S214" s="3" t="str">
        <f>IF(I214="","",VLOOKUP(I214,'Data types'!A$1:B$20,2,FALSE))</f>
        <v/>
      </c>
      <c r="T214" s="3" t="str">
        <f>IF(K214="","",VLOOKUP(K214,'Data types'!A$1:B$20,2,FALSE))</f>
        <v/>
      </c>
      <c r="U214" s="3" t="str">
        <f t="shared" si="10"/>
        <v>inputSentence</v>
      </c>
      <c r="V214" s="3" t="str">
        <f t="shared" si="11"/>
        <v>String inputSentence</v>
      </c>
      <c r="W214" s="3" t="str">
        <f>IF(C214="","",VLOOKUP(C214,'Data types'!$A$1:$B$20,2,FALSE))</f>
        <v>String</v>
      </c>
      <c r="X214" s="24" t="str">
        <f t="shared" si="12"/>
        <v>/**
&lt;pre&gt;
Obtain a NMEA response for a given NMEA sentence
Input parameters:String inputSentence
Return parameters:String
Size of returned parameters: 0
&lt;/pre&gt;
*/</v>
      </c>
      <c r="Y214" s="6" t="str">
        <f>CONCATENATE(Formatting!B$1,C214," ",E214,"(",V214,");//",Q214,"//",M214)</f>
        <v xml:space="preserve">    String getNMEASentence(String inputSentence);//2001//Obtain a NMEA response for a given NMEA sentence</v>
      </c>
      <c r="Z214" s="7" t="str">
        <f>CONCATENATE(Formatting!B$1,"@Override",CHAR(10),Formatting!B$1,"@InternalData (internalID=",Q214,",commandIDs={",CHAR(34),O214,CHAR(34),",",CHAR(34),P214,CHAR(34),"},argNames={",IF(F214="",CONCATENATE(CHAR(34),CHAR(34)),IF(F214=1,CONCATENATE(CHAR(34),H214,CHAR(34)),IF(F214=2,CONCATENATE(CHAR(34),H214,CHAR(34),",",CHAR(34),J214,CHAR(34)),IF(F214=3,CONCATENATE(CHAR(34),H214,CHAR(34),",",CHAR(34),J214,CHAR(34),",",CHAR(34),L214,CHAR(34)),"other")))),"})",CHAR(10),Formatting!B$1,"public ",C214," ",E214,"(",V214,") {",CHAR(10),IF(F214="",CONCATENATE(Formatting!B$1,Formatting!B$1,"ArrayList&lt;Object&gt; argObject=null;",CHAR(10)),IF(F214=1,CONCATENATE(Formatting!B$1,Formatting!B$1,"ArrayList&lt;Object&gt; argObject = new ArrayList&lt;Object&gt;();",CHAR(10),Formatting!B$1,Formatting!B$1,"argObject.add(",H214,");",CHAR(10)),IF(F214=2,CONCATENATE(Formatting!B$1,Formatting!B$1,"ArrayList&lt;Object&gt; argObject = new ArrayList&lt;Object&gt;();",CHAR(10),Formatting!B$1,Formatting!B$1,"argObject.add(",H214,");",CHAR(10),Formatting!B$1,Formatting!B$1,"argObject.add(",J214,");",CHAR(10)),CONCATENATE(Formatting!B$1,Formatting!B$1,"ArrayList&lt;Object&gt; argObject = new ArrayList&lt;Object&gt;();",CHAR(10),Formatting!B$1,Formatting!B$1,"argObject.add(",H214,");",CHAR(10),Formatting!B$1,Formatting!B$1,"argObject.add(",J214,");",CHAR(10),Formatting!B$1,Formatting!B$1,"argObject.add(",L214,");",CHAR(10))))),IF(C214="void",CONCATENATE(Formatting!B$1,Formatting!B$1),CONCATENATE(Formatting!B$1,Formatting!B$1,"return (",W214,") ")),"super.getSimulatorNode().runGenericMethod(",Q214,",argObject);",CHAR(10),Formatting!B$1,"};")</f>
        <v xml:space="preserve">    @Override
    @InternalData (internalID=2001,commandIDs={"",""},argNames={"inputSentence"})
    public String getNMEASentence(String inputSentence) {
        ArrayList&lt;Object&gt; argObject = new ArrayList&lt;Object&gt;();
        argObject.add(inputSentence);
        return (String) super.getSimulatorNode().runGenericMethod(2001,argObject);
    };</v>
      </c>
      <c r="AA214" s="7" t="str">
        <f>CONCATENATE(Formatting!B$1,"case ",Q214,": {//Origin [",A214,"] Method [",TRIM(Y214),"]",CHAR(10),IF(F214="","",IF(F214=1,CONCATENATE(Formatting!B$1,Formatting!B$1,G214," ",H214,"=(",R214,") argObject.get(0);",CHAR(10)),CONCATENATE(Formatting!B$1,Formatting!B$1,G214," ",H214,"=(",R214,") argObject.get(0);",CHAR(10),Formatting!B$1,Formatting!B$1,I214," ",J214,"=(",S214,") argObject.get(1);",CHAR(10)))),IF(C214="void",CONCATENATE(Formatting!B$1,Formatting!B$1,"break; }"),CONCATENATE(Formatting!B$1,Formatting!B$1,C214," result=",IF(C214="void","null",IF(OR(C214="byte",C214="int",C214="long"),"0",IF(C214="String",CONCATENATE(CHAR(34),"Placeholder",CHAR(34)),IF(C214="byte[]",CONCATENATE("new byte[",D214,"]"),"ERROR")))),";",CHAR(10),Formatting!B$1,Formatting!B$1,"globalResult=result;",CHAR(10),Formatting!B$1,Formatting!B$1,"break;}")))</f>
        <v xml:space="preserve">    case 2001: {//Origin [IGPS] Method [String getNMEASentence(String inputSentence);//2001//Obtain a NMEA response for a given NMEA sentence]
        String inputSentence=(String) argObject.get(0);
        String result="Placeholder";
        globalResult=result;
        break;}</v>
      </c>
      <c r="AB214" s="7" t="str">
        <f t="shared" si="13"/>
        <v>/**
&lt;pre&gt;
Obtain a NMEA response for a given NMEA sentence
Input parameters:String inputSentence
Return parameters:String
Size of returned parameters: 0
&lt;/pre&gt;
*/
String getNMEASentence(String inputSentence);//2001</v>
      </c>
    </row>
    <row r="215" spans="1:28" ht="150" x14ac:dyDescent="0.25">
      <c r="A215" s="2" t="s">
        <v>67</v>
      </c>
      <c r="B215" s="2" t="s">
        <v>68</v>
      </c>
      <c r="C215" s="2" t="str">
        <f>'Data types'!A$7</f>
        <v>String</v>
      </c>
      <c r="E215" s="2" t="s">
        <v>71</v>
      </c>
      <c r="J215" s="10"/>
      <c r="K215" s="10"/>
      <c r="L215" s="10"/>
      <c r="M215" s="10" t="s">
        <v>78</v>
      </c>
      <c r="N215" s="10"/>
      <c r="O215" s="10"/>
      <c r="P215" s="12"/>
      <c r="Q215" s="3">
        <f t="shared" ref="Q215" si="30">Q214+1</f>
        <v>2002</v>
      </c>
      <c r="R215" s="3" t="str">
        <f>IF(G215="","",VLOOKUP(G215,'Data types'!A$1:B$20,2,FALSE))</f>
        <v/>
      </c>
      <c r="S215" s="3" t="str">
        <f>IF(I215="","",VLOOKUP(I215,'Data types'!A$1:B$20,2,FALSE))</f>
        <v/>
      </c>
      <c r="T215" s="3" t="str">
        <f>IF(K215="","",VLOOKUP(K215,'Data types'!A$1:B$20,2,FALSE))</f>
        <v/>
      </c>
      <c r="U215" s="3" t="str">
        <f t="shared" si="10"/>
        <v/>
      </c>
      <c r="V215" s="3" t="str">
        <f t="shared" si="11"/>
        <v/>
      </c>
      <c r="W215" s="3" t="str">
        <f>IF(C215="","",VLOOKUP(C215,'Data types'!$A$1:$B$20,2,FALSE))</f>
        <v>String</v>
      </c>
      <c r="X215" s="24" t="str">
        <f t="shared" si="12"/>
        <v>/**
&lt;pre&gt;
Obtain the last known position of the s/c
Input parameters:
Return parameters:String
Size of returned parameters: 0
&lt;/pre&gt;
*/</v>
      </c>
      <c r="Y215" s="6" t="str">
        <f>CONCATENATE(Formatting!B$1,C215," ",E215,"(",V215,");//",Q215,"//",M215)</f>
        <v xml:space="preserve">    String getLastKnownPosition();//2002//Obtain the last known position of the s/c</v>
      </c>
      <c r="Z215" s="7" t="str">
        <f>CONCATENATE(Formatting!B$1,"@Override",CHAR(10),Formatting!B$1,"@InternalData (internalID=",Q215,",commandIDs={",CHAR(34),O215,CHAR(34),",",CHAR(34),P215,CHAR(34),"},argNames={",IF(F215="",CONCATENATE(CHAR(34),CHAR(34)),IF(F215=1,CONCATENATE(CHAR(34),H215,CHAR(34)),IF(F215=2,CONCATENATE(CHAR(34),H215,CHAR(34),",",CHAR(34),J215,CHAR(34)),IF(F215=3,CONCATENATE(CHAR(34),H215,CHAR(34),",",CHAR(34),J215,CHAR(34),",",CHAR(34),L215,CHAR(34)),"other")))),"})",CHAR(10),Formatting!B$1,"public ",C215," ",E215,"(",V215,") {",CHAR(10),IF(F215="",CONCATENATE(Formatting!B$1,Formatting!B$1,"ArrayList&lt;Object&gt; argObject=null;",CHAR(10)),IF(F215=1,CONCATENATE(Formatting!B$1,Formatting!B$1,"ArrayList&lt;Object&gt; argObject = new ArrayList&lt;Object&gt;();",CHAR(10),Formatting!B$1,Formatting!B$1,"argObject.add(",H215,");",CHAR(10)),IF(F215=2,CONCATENATE(Formatting!B$1,Formatting!B$1,"ArrayList&lt;Object&gt; argObject = new ArrayList&lt;Object&gt;();",CHAR(10),Formatting!B$1,Formatting!B$1,"argObject.add(",H215,");",CHAR(10),Formatting!B$1,Formatting!B$1,"argObject.add(",J215,");",CHAR(10)),CONCATENATE(Formatting!B$1,Formatting!B$1,"ArrayList&lt;Object&gt; argObject = new ArrayList&lt;Object&gt;();",CHAR(10),Formatting!B$1,Formatting!B$1,"argObject.add(",H215,");",CHAR(10),Formatting!B$1,Formatting!B$1,"argObject.add(",J215,");",CHAR(10),Formatting!B$1,Formatting!B$1,"argObject.add(",L215,");",CHAR(10))))),IF(C215="void",CONCATENATE(Formatting!B$1,Formatting!B$1),CONCATENATE(Formatting!B$1,Formatting!B$1,"return (",W215,") ")),"super.getSimulatorNode().runGenericMethod(",Q215,",argObject);",CHAR(10),Formatting!B$1,"};")</f>
        <v xml:space="preserve">    @Override
    @InternalData (internalID=2002,commandIDs={"",""},argNames={""})
    public String getLastKnownPosition() {
        ArrayList&lt;Object&gt; argObject=null;
        return (String) super.getSimulatorNode().runGenericMethod(2002,argObject);
    };</v>
      </c>
      <c r="AA215" s="7" t="str">
        <f>CONCATENATE(Formatting!B$1,"case ",Q215,": {//Origin [",A215,"] Method [",TRIM(Y215),"]",CHAR(10),IF(F215="","",IF(F215=1,CONCATENATE(Formatting!B$1,Formatting!B$1,G215," ",H215,"=(",R215,") argObject.get(0);",CHAR(10)),CONCATENATE(Formatting!B$1,Formatting!B$1,G215," ",H215,"=(",R215,") argObject.get(0);",CHAR(10),Formatting!B$1,Formatting!B$1,I215," ",J215,"=(",S215,") argObject.get(1);",CHAR(10)))),IF(C215="void",CONCATENATE(Formatting!B$1,Formatting!B$1,"break; }"),CONCATENATE(Formatting!B$1,Formatting!B$1,C215," result=",IF(C215="void","null",IF(OR(C215="byte",C215="int",C215="long"),"0",IF(C215="String",CONCATENATE(CHAR(34),"Placeholder",CHAR(34)),IF(C215="byte[]",CONCATENATE("new byte[",D215,"]"),"ERROR")))),";",CHAR(10),Formatting!B$1,Formatting!B$1,"globalResult=result;",CHAR(10),Formatting!B$1,Formatting!B$1,"break;}")))</f>
        <v xml:space="preserve">    case 2002: {//Origin [IGPS] Method [String getLastKnownPosition();//2002//Obtain the last known position of the s/c]
        String result="Placeholder";
        globalResult=result;
        break;}</v>
      </c>
      <c r="AB215" s="7" t="str">
        <f t="shared" si="13"/>
        <v>/**
&lt;pre&gt;
Obtain the last known position of the s/c
Input parameters:
Return parameters:String
Size of returned parameters: 0
&lt;/pre&gt;
*/
String getLastKnownPosition();//2002</v>
      </c>
    </row>
    <row r="216" spans="1:28" ht="135" x14ac:dyDescent="0.25">
      <c r="K216" s="11"/>
      <c r="L216" s="11"/>
      <c r="M216" s="11"/>
      <c r="N216" s="11"/>
      <c r="O216" s="11"/>
      <c r="P216" s="11"/>
      <c r="R216" s="3" t="str">
        <f>IF(G216="","",VLOOKUP(G216,'Data types'!A$1:B$20,2,FALSE))</f>
        <v/>
      </c>
      <c r="S216" s="3" t="str">
        <f>IF(I216="","",VLOOKUP(I216,'Data types'!A$1:B$20,2,FALSE))</f>
        <v/>
      </c>
      <c r="T216" s="3" t="str">
        <f>IF(K216="","",VLOOKUP(K216,'Data types'!A$1:B$20,2,FALSE))</f>
        <v/>
      </c>
      <c r="U216" s="3" t="str">
        <f t="shared" si="10"/>
        <v/>
      </c>
      <c r="V216" s="3" t="str">
        <f t="shared" si="11"/>
        <v/>
      </c>
      <c r="W216" s="3" t="str">
        <f>IF(C216="","",VLOOKUP(C216,'Data types'!$A$1:$B$20,2,FALSE))</f>
        <v/>
      </c>
      <c r="X216" s="24" t="str">
        <f t="shared" si="12"/>
        <v>/**
&lt;pre&gt;
Input parameters:
Return parameters:
Size of returned parameters: 0
&lt;/pre&gt;
*/</v>
      </c>
      <c r="Y216" s="6" t="s">
        <v>29</v>
      </c>
      <c r="Z216" s="7" t="s">
        <v>29</v>
      </c>
      <c r="AA216" s="7"/>
      <c r="AB216" s="7" t="str">
        <f t="shared" si="13"/>
        <v>/**
&lt;pre&gt;
Input parameters:
Return parameters:
Size of returned parameters: 0
&lt;/pre&gt;
*/
 ();//</v>
      </c>
    </row>
    <row r="217" spans="1:28" s="8" customFormat="1" ht="150" x14ac:dyDescent="0.25">
      <c r="R217" s="3" t="str">
        <f>IF(G217="","",VLOOKUP(G217,'Data types'!A$1:B$20,2,FALSE))</f>
        <v/>
      </c>
      <c r="S217" s="3" t="str">
        <f>IF(I217="","",VLOOKUP(I217,'Data types'!A$1:B$20,2,FALSE))</f>
        <v/>
      </c>
      <c r="T217" s="3" t="str">
        <f>IF(K217="","",VLOOKUP(K217,'Data types'!A$1:B$20,2,FALSE))</f>
        <v/>
      </c>
      <c r="U217" s="3" t="str">
        <f t="shared" si="10"/>
        <v/>
      </c>
      <c r="V217" s="3" t="str">
        <f t="shared" si="11"/>
        <v/>
      </c>
      <c r="W217" s="3" t="str">
        <f>IF(C217="","",VLOOKUP(C217,'Data types'!$A$1:$B$20,2,FALSE))</f>
        <v/>
      </c>
      <c r="X217" s="24" t="str">
        <f t="shared" si="12"/>
        <v>/**
&lt;pre&gt;
Input parameters:
Return parameters:
Size of returned parameters: 0
&lt;/pre&gt;
*/</v>
      </c>
      <c r="AA217" s="14"/>
      <c r="AB217" s="7" t="str">
        <f t="shared" si="13"/>
        <v>/**
&lt;pre&gt;
Input parameters:
Return parameters:
Size of returned parameters: 0
&lt;/pre&gt;
*/
 ();//</v>
      </c>
    </row>
    <row r="218" spans="1:28" ht="135" x14ac:dyDescent="0.25">
      <c r="A218" s="2" t="s">
        <v>72</v>
      </c>
      <c r="B218" s="2" t="s">
        <v>73</v>
      </c>
      <c r="Q218" s="3">
        <v>3000</v>
      </c>
      <c r="R218" s="3" t="str">
        <f>IF(G218="","",VLOOKUP(G218,'Data types'!A$1:B$20,2,FALSE))</f>
        <v/>
      </c>
      <c r="S218" s="3" t="str">
        <f>IF(I218="","",VLOOKUP(I218,'Data types'!A$1:B$20,2,FALSE))</f>
        <v/>
      </c>
      <c r="T218" s="3" t="str">
        <f>IF(K218="","",VLOOKUP(K218,'Data types'!A$1:B$20,2,FALSE))</f>
        <v/>
      </c>
      <c r="U218" s="3" t="str">
        <f t="shared" si="10"/>
        <v/>
      </c>
      <c r="V218" s="3" t="str">
        <f t="shared" si="11"/>
        <v/>
      </c>
      <c r="W218" s="3" t="str">
        <f>IF(C218="","",VLOOKUP(C218,'Data types'!$A$1:$B$20,2,FALSE))</f>
        <v/>
      </c>
      <c r="X218" s="24" t="str">
        <f t="shared" si="12"/>
        <v>/**
&lt;pre&gt;
Input parameters:
Return parameters:
Size of returned parameters: 0
&lt;/pre&gt;
*/</v>
      </c>
      <c r="Y218" s="7" t="str">
        <f>CONCATENATE("public interface ",A218,"{")</f>
        <v>public interface ICamera{</v>
      </c>
      <c r="Z218" s="7" t="str">
        <f>CONCATENATE("public class ",B218," extends GenericPeripheral implements ",A218,"{",CHAR(10),"public ",B218,"(SimulatorNode simulatorNode,String name){",CHAR(10),"super(simulatorNode,name);",CHAR(10),"}")</f>
        <v>public class PCamera extends GenericPeripheral implements ICamera{
public PCamera(SimulatorNode simulatorNode,String name){
super(simulatorNode,name);
}</v>
      </c>
      <c r="AA218" s="7"/>
      <c r="AB218" s="7" t="str">
        <f t="shared" si="13"/>
        <v>/**
&lt;pre&gt;
Input parameters:
Return parameters:
Size of returned parameters: 0
&lt;/pre&gt;
*/
 ();//3000</v>
      </c>
    </row>
    <row r="219" spans="1:28" ht="150" customHeight="1" x14ac:dyDescent="0.25">
      <c r="A219" s="2" t="s">
        <v>72</v>
      </c>
      <c r="B219" s="2" t="s">
        <v>73</v>
      </c>
      <c r="C219" s="2" t="str">
        <f>'Data types'!A$5</f>
        <v>byte[]</v>
      </c>
      <c r="D219" s="2">
        <v>7962624</v>
      </c>
      <c r="E219" s="2" t="s">
        <v>74</v>
      </c>
      <c r="F219" s="2">
        <v>2</v>
      </c>
      <c r="G219" s="2" t="s">
        <v>10</v>
      </c>
      <c r="H219" s="2" t="s">
        <v>572</v>
      </c>
      <c r="I219" s="2" t="s">
        <v>10</v>
      </c>
      <c r="J219" s="10" t="s">
        <v>573</v>
      </c>
      <c r="K219" s="10"/>
      <c r="L219" s="10"/>
      <c r="M219" s="10" t="s">
        <v>79</v>
      </c>
      <c r="N219" s="10" t="s">
        <v>574</v>
      </c>
      <c r="O219" s="10"/>
      <c r="P219" s="9"/>
      <c r="Q219" s="3">
        <f>Q218+1</f>
        <v>3001</v>
      </c>
      <c r="R219" s="3" t="str">
        <f>IF(G219="","",VLOOKUP(G219,'Data types'!A$1:B$20,2,FALSE))</f>
        <v>Integer</v>
      </c>
      <c r="S219" s="3" t="str">
        <f>IF(I219="","",VLOOKUP(I219,'Data types'!A$1:B$20,2,FALSE))</f>
        <v>Integer</v>
      </c>
      <c r="T219" s="3" t="str">
        <f>IF(K219="","",VLOOKUP(K219,'Data types'!A$1:B$20,2,FALSE))</f>
        <v/>
      </c>
      <c r="U219" s="3" t="str">
        <f t="shared" si="10"/>
        <v>width,height</v>
      </c>
      <c r="V219" s="3" t="str">
        <f t="shared" si="11"/>
        <v>int width,int height</v>
      </c>
      <c r="W219" s="3" t="str">
        <f>IF(C219="","",VLOOKUP(C219,'Data types'!$A$1:$B$20,2,FALSE))</f>
        <v>byte[]</v>
      </c>
      <c r="X219" s="24" t="str">
        <f t="shared" si="12"/>
        <v>/**
&lt;pre&gt;
High level command: file written to filesystem to request camera take a picture
Input parameters:int width,int height
Return parameters:byte[]
Size of returned parameters: 7962624
The width and height input parameters are in pixels.
&lt;/pre&gt;
*/</v>
      </c>
      <c r="Y219" s="6" t="str">
        <f>CONCATENATE(Formatting!B$1,C219," ",E219,"(",V219,");//",Q219,"//",M219)</f>
        <v xml:space="preserve">    byte[] takePicture(int width,int height);//3001//High level command: file written to filesystem to request camera take a picture</v>
      </c>
      <c r="Z219" s="7" t="str">
        <f>CONCATENATE(Formatting!B$1,"@Override",CHAR(10),Formatting!B$1,"@InternalData (internalID=",Q219,",commandIDs={",CHAR(34),O219,CHAR(34),",",CHAR(34),P219,CHAR(34),"},argNames={",IF(F219="",CONCATENATE(CHAR(34),CHAR(34)),IF(F219=1,CONCATENATE(CHAR(34),H219,CHAR(34)),IF(F219=2,CONCATENATE(CHAR(34),H219,CHAR(34),",",CHAR(34),J219,CHAR(34)),IF(F219=3,CONCATENATE(CHAR(34),H219,CHAR(34),",",CHAR(34),J219,CHAR(34),",",CHAR(34),L219,CHAR(34)),"other")))),"})",CHAR(10),Formatting!B$1,"public ",C219," ",E219,"(",V219,") {",CHAR(10),IF(F219="",CONCATENATE(Formatting!B$1,Formatting!B$1,"ArrayList&lt;Object&gt; argObject=null;",CHAR(10)),IF(F219=1,CONCATENATE(Formatting!B$1,Formatting!B$1,"ArrayList&lt;Object&gt; argObject = new ArrayList&lt;Object&gt;();",CHAR(10),Formatting!B$1,Formatting!B$1,"argObject.add(",H219,");",CHAR(10)),IF(F219=2,CONCATENATE(Formatting!B$1,Formatting!B$1,"ArrayList&lt;Object&gt; argObject = new ArrayList&lt;Object&gt;();",CHAR(10),Formatting!B$1,Formatting!B$1,"argObject.add(",H219,");",CHAR(10),Formatting!B$1,Formatting!B$1,"argObject.add(",J219,");",CHAR(10)),CONCATENATE(Formatting!B$1,Formatting!B$1,"ArrayList&lt;Object&gt; argObject = new ArrayList&lt;Object&gt;();",CHAR(10),Formatting!B$1,Formatting!B$1,"argObject.add(",H219,");",CHAR(10),Formatting!B$1,Formatting!B$1,"argObject.add(",J219,");",CHAR(10),Formatting!B$1,Formatting!B$1,"argObject.add(",L219,");",CHAR(10))))),IF(C219="void",CONCATENATE(Formatting!B$1,Formatting!B$1),CONCATENATE(Formatting!B$1,Formatting!B$1,"return (",W219,") ")),"super.getSimulatorNode().runGenericMethod(",Q219,",argObject);",CHAR(10),Formatting!B$1,"};")</f>
        <v xml:space="preserve">    @Override
    @InternalData (internalID=3001,commandIDs={"",""},argNames={"width","height"})
    public byte[] takePicture(int width,int height) {
        ArrayList&lt;Object&gt; argObject = new ArrayList&lt;Object&gt;();
        argObject.add(width);
        argObject.add(height);
        return (byte[]) super.getSimulatorNode().runGenericMethod(3001,argObject);
    };</v>
      </c>
      <c r="AA219" s="7" t="str">
        <f>CONCATENATE(Formatting!B$1,"case ",Q219,": {//Origin [",A219,"] Method [",TRIM(Y219),"]",CHAR(10),IF(F219="","",IF(F219=1,CONCATENATE(Formatting!B$1,Formatting!B$1,G219," ",H219,"=(",R219,") argObject.get(0);",CHAR(10)),CONCATENATE(Formatting!B$1,Formatting!B$1,G219," ",H219,"=(",R219,") argObject.get(0);",CHAR(10),Formatting!B$1,Formatting!B$1,I219," ",J219,"=(",S219,") argObject.get(1);",CHAR(10)))),IF(C219="void",CONCATENATE(Formatting!B$1,Formatting!B$1,"break; }"),CONCATENATE(Formatting!B$1,Formatting!B$1,C219," result=",IF(C219="void","null",IF(OR(C219="byte",C219="int",C219="long"),"0",IF(C219="String",CONCATENATE(CHAR(34),"Placeholder",CHAR(34)),IF(C219="byte[]",CONCATENATE("new byte[",D219,"]"),"ERROR")))),";",CHAR(10),Formatting!B$1,Formatting!B$1,"globalResult=result;",CHAR(10),Formatting!B$1,Formatting!B$1,"break;}")))</f>
        <v xml:space="preserve">    case 3001: {//Origin [ICamera] Method [byte[] takePicture(int width,int height);//3001//High level command: file written to filesystem to request camera take a picture]
        int width=(Integer) argObject.get(0);
        int height=(Integer) argObject.get(1);
        byte[] result=new byte[7962624];
        globalResult=result;
        break;}</v>
      </c>
      <c r="AB219" s="7" t="str">
        <f t="shared" si="13"/>
        <v>/**
&lt;pre&gt;
High level command: file written to filesystem to request camera take a picture
Input parameters:int width,int height
Return parameters:byte[]
Size of returned parameters: 7962624
The width and height input parameters are in pixels.
&lt;/pre&gt;
*/
byte[] takePicture(int width,int height);//3001</v>
      </c>
    </row>
    <row r="220" spans="1:28" ht="150" customHeight="1" x14ac:dyDescent="0.25">
      <c r="A220" s="2" t="s">
        <v>72</v>
      </c>
      <c r="B220" s="2" t="s">
        <v>73</v>
      </c>
      <c r="C220" s="2" t="str">
        <f>'Data types'!A$1</f>
        <v>void</v>
      </c>
      <c r="E220" s="2" t="s">
        <v>575</v>
      </c>
      <c r="F220" s="2">
        <v>1</v>
      </c>
      <c r="G220" s="2" t="str">
        <f>'Data types'!$A$7</f>
        <v>String</v>
      </c>
      <c r="H220" s="2" t="s">
        <v>576</v>
      </c>
      <c r="J220" s="10"/>
      <c r="K220" s="10"/>
      <c r="L220" s="10"/>
      <c r="M220" s="10" t="s">
        <v>577</v>
      </c>
      <c r="N220" s="10" t="s">
        <v>578</v>
      </c>
      <c r="O220" s="10"/>
      <c r="P220" s="9"/>
      <c r="Q220" s="3">
        <f>Q219+1</f>
        <v>3002</v>
      </c>
      <c r="R220" s="3" t="str">
        <f>IF(G220="","",VLOOKUP(G220,'Data types'!A$1:B$20,2,FALSE))</f>
        <v>String</v>
      </c>
      <c r="S220" s="3" t="str">
        <f>IF(I220="","",VLOOKUP(I220,'Data types'!A$1:B$20,2,FALSE))</f>
        <v/>
      </c>
      <c r="T220" s="3" t="str">
        <f>IF(K220="","",VLOOKUP(K220,'Data types'!A$1:B$20,2,FALSE))</f>
        <v/>
      </c>
      <c r="U220" s="3" t="str">
        <f t="shared" ref="U220" si="31">IF(F220="","",IF(F220=1,CONCATENATE(H220),CONCATENATE(H220,",",J220)))</f>
        <v>fileName</v>
      </c>
      <c r="V220" s="3" t="str">
        <f t="shared" ref="V220" si="32">IF(F220="","",IF(F220=1,CONCATENATE(G220," ",H220),IF(F220=2,CONCATENATE(G220," ",H220,",",I220," ",J220),CONCATENATE(G220," ",H220,",",I220," ",J220,",",K220," ",L220))))</f>
        <v>String fileName</v>
      </c>
      <c r="W220" s="3">
        <f>IF(C220="","",VLOOKUP(C220,'Data types'!$A$1:$B$20,2,FALSE))</f>
        <v>0</v>
      </c>
      <c r="X220" s="24" t="str">
        <f t="shared" si="12"/>
        <v>/**
&lt;pre&gt;
Simulator helper command: preload into memory a raw camera picture
Input parameters:String fileName
Return parameters:void
Size of returned parameters: 0
The filename of the raw picture. It is expected to be found in HOME/ops-sat-resources
&lt;/pre&gt;
*/</v>
      </c>
      <c r="Y220" s="6" t="str">
        <f>CONCATENATE(Formatting!B$1,C220," ",E220,"(",V220,");//",Q220,"//",M220)</f>
        <v xml:space="preserve">    void simPreloadPicture(String fileName);//3002//Simulator helper command: preload into memory a raw camera picture</v>
      </c>
      <c r="Z220" s="7" t="str">
        <f>CONCATENATE(Formatting!B$1,"@Override",CHAR(10),Formatting!B$1,"@InternalData (internalID=",Q220,",commandIDs={",CHAR(34),O220,CHAR(34),",",CHAR(34),P220,CHAR(34),"},argNames={",IF(F220="",CONCATENATE(CHAR(34),CHAR(34)),IF(F220=1,CONCATENATE(CHAR(34),H220,CHAR(34)),IF(F220=2,CONCATENATE(CHAR(34),H220,CHAR(34),",",CHAR(34),J220,CHAR(34)),IF(F220=3,CONCATENATE(CHAR(34),H220,CHAR(34),",",CHAR(34),J220,CHAR(34),",",CHAR(34),L220,CHAR(34)),"other")))),"})",CHAR(10),Formatting!B$1,"public ",C220," ",E220,"(",V220,") {",CHAR(10),IF(F220="",CONCATENATE(Formatting!B$1,Formatting!B$1,"ArrayList&lt;Object&gt; argObject=null;",CHAR(10)),IF(F220=1,CONCATENATE(Formatting!B$1,Formatting!B$1,"ArrayList&lt;Object&gt; argObject = new ArrayList&lt;Object&gt;();",CHAR(10),Formatting!B$1,Formatting!B$1,"argObject.add(",H220,");",CHAR(10)),IF(F220=2,CONCATENATE(Formatting!B$1,Formatting!B$1,"ArrayList&lt;Object&gt; argObject = new ArrayList&lt;Object&gt;();",CHAR(10),Formatting!B$1,Formatting!B$1,"argObject.add(",H220,");",CHAR(10),Formatting!B$1,Formatting!B$1,"argObject.add(",J220,");",CHAR(10)),CONCATENATE(Formatting!B$1,Formatting!B$1,"ArrayList&lt;Object&gt; argObject = new ArrayList&lt;Object&gt;();",CHAR(10),Formatting!B$1,Formatting!B$1,"argObject.add(",H220,");",CHAR(10),Formatting!B$1,Formatting!B$1,"argObject.add(",J220,");",CHAR(10),Formatting!B$1,Formatting!B$1,"argObject.add(",L220,");",CHAR(10))))),IF(C220="void",CONCATENATE(Formatting!B$1,Formatting!B$1),CONCATENATE(Formatting!B$1,Formatting!B$1,"return (",W220,") ")),"super.getSimulatorNode().runGenericMethod(",Q220,",argObject);",CHAR(10),Formatting!B$1,"};")</f>
        <v xml:space="preserve">    @Override
    @InternalData (internalID=3002,commandIDs={"",""},argNames={"fileName"})
    public void simPreloadPicture(String fileName) {
        ArrayList&lt;Object&gt; argObject = new ArrayList&lt;Object&gt;();
        argObject.add(fileName);
        super.getSimulatorNode().runGenericMethod(3002,argObject);
    };</v>
      </c>
      <c r="AA220" s="7" t="str">
        <f>CONCATENATE(Formatting!B$1,"case ",Q220,": {//Origin [",A220,"] Method [",TRIM(Y220),"]",CHAR(10),IF(F220="","",IF(F220=1,CONCATENATE(Formatting!B$1,Formatting!B$1,G220," ",H220,"=(",R220,") argObject.get(0);",CHAR(10)),CONCATENATE(Formatting!B$1,Formatting!B$1,G220," ",H220,"=(",R220,") argObject.get(0);",CHAR(10),Formatting!B$1,Formatting!B$1,I220," ",J220,"=(",S220,") argObject.get(1);",CHAR(10)))),IF(C220="void",CONCATENATE(Formatting!B$1,Formatting!B$1,"break; }"),CONCATENATE(Formatting!B$1,Formatting!B$1,C220," result=",IF(C220="void","null",IF(OR(C220="byte",C220="int",C220="long"),"0",IF(C220="String",CONCATENATE(CHAR(34),"Placeholder",CHAR(34)),IF(C220="byte[]",CONCATENATE("new byte[",D220,"]"),"ERROR")))),";",CHAR(10),Formatting!B$1,Formatting!B$1,"globalResult=result;",CHAR(10),Formatting!B$1,Formatting!B$1,"break;}")))</f>
        <v xml:space="preserve">    case 3002: {//Origin [ICamera] Method [void simPreloadPicture(String fileName);//3002//Simulator helper command: preload into memory a raw camera picture]
        String fileName=(String) argObject.get(0);
        break; }</v>
      </c>
      <c r="AB220" s="7" t="str">
        <f t="shared" si="13"/>
        <v>/**
&lt;pre&gt;
Simulator helper command: preload into memory a raw camera picture
Input parameters:String fileName
Return parameters:void
Size of returned parameters: 0
The filename of the raw picture. It is expected to be found in HOME/ops-sat-resources
&lt;/pre&gt;
*/
void simPreloadPicture(String fileName);//3002</v>
      </c>
    </row>
    <row r="221" spans="1:28" s="17" customFormat="1" ht="150" x14ac:dyDescent="0.25">
      <c r="K221" s="18"/>
      <c r="L221" s="18"/>
      <c r="M221" s="18"/>
      <c r="N221" s="18"/>
      <c r="O221" s="18"/>
      <c r="P221" s="18"/>
      <c r="R221" s="3" t="str">
        <f>IF(G221="","",VLOOKUP(G221,'Data types'!A$1:B$20,2,FALSE))</f>
        <v/>
      </c>
      <c r="S221" s="3" t="str">
        <f>IF(I221="","",VLOOKUP(I221,'Data types'!A$1:B$20,2,FALSE))</f>
        <v/>
      </c>
      <c r="T221" s="3" t="str">
        <f>IF(K221="","",VLOOKUP(K221,'Data types'!A$1:B$20,2,FALSE))</f>
        <v/>
      </c>
      <c r="U221" s="3" t="str">
        <f t="shared" si="10"/>
        <v/>
      </c>
      <c r="V221" s="3" t="str">
        <f t="shared" si="11"/>
        <v/>
      </c>
      <c r="W221" s="3" t="str">
        <f>IF(C221="","",VLOOKUP(C221,'Data types'!$A$1:$B$20,2,FALSE))</f>
        <v/>
      </c>
      <c r="X221" s="24" t="str">
        <f t="shared" si="12"/>
        <v>/**
&lt;pre&gt;
Input parameters:
Return parameters:
Size of returned parameters: 0
&lt;/pre&gt;
*/</v>
      </c>
      <c r="Y221" s="17" t="s">
        <v>29</v>
      </c>
      <c r="Z221" s="19" t="s">
        <v>29</v>
      </c>
      <c r="AB221" s="7" t="str">
        <f t="shared" si="13"/>
        <v>/**
&lt;pre&gt;
Input parameters:
Return parameters:
Size of returned parameters: 0
&lt;/pre&gt;
*/
 ();//</v>
      </c>
    </row>
    <row r="222" spans="1:28" s="20" customFormat="1" ht="150" x14ac:dyDescent="0.25">
      <c r="A222" s="20" t="s">
        <v>102</v>
      </c>
      <c r="R222" s="3" t="str">
        <f>IF(G222="","",VLOOKUP(G222,'Data types'!A$1:B$20,2,FALSE))</f>
        <v/>
      </c>
      <c r="S222" s="3" t="str">
        <f>IF(I222="","",VLOOKUP(I222,'Data types'!A$1:B$20,2,FALSE))</f>
        <v/>
      </c>
      <c r="T222" s="3" t="str">
        <f>IF(K222="","",VLOOKUP(K222,'Data types'!A$1:B$20,2,FALSE))</f>
        <v/>
      </c>
      <c r="U222" s="3" t="str">
        <f t="shared" si="10"/>
        <v/>
      </c>
      <c r="V222" s="3" t="str">
        <f t="shared" si="11"/>
        <v/>
      </c>
      <c r="W222" s="3" t="str">
        <f>IF(C222="","",VLOOKUP(C222,'Data types'!$A$1:$B$20,2,FALSE))</f>
        <v/>
      </c>
      <c r="X222" s="24" t="str">
        <f t="shared" si="12"/>
        <v>/**
&lt;pre&gt;
Input parameters:
Return parameters:
Size of returned parameters: 0
&lt;/pre&gt;
*/</v>
      </c>
      <c r="Y222" s="21"/>
      <c r="Z222" s="21"/>
      <c r="AB222" s="7" t="str">
        <f t="shared" si="13"/>
        <v>/**
&lt;pre&gt;
Input parameters:
Return parameters:
Size of returned parameters: 0
&lt;/pre&gt;
*/
 ();//</v>
      </c>
    </row>
    <row r="223" spans="1:28" ht="150" x14ac:dyDescent="0.25">
      <c r="A223" s="2" t="str">
        <f>CONCATENATE("I",A$222)</f>
        <v>INanomind</v>
      </c>
      <c r="B223" s="2" t="str">
        <f>CONCATENATE("P",A$222)</f>
        <v>PNanomind</v>
      </c>
      <c r="Q223" s="3">
        <v>4000</v>
      </c>
      <c r="R223" s="3" t="str">
        <f>IF(G223="","",VLOOKUP(G223,'Data types'!A$1:B$20,2,FALSE))</f>
        <v/>
      </c>
      <c r="S223" s="3" t="str">
        <f>IF(I223="","",VLOOKUP(I223,'Data types'!A$1:B$20,2,FALSE))</f>
        <v/>
      </c>
      <c r="T223" s="3" t="str">
        <f>IF(K223="","",VLOOKUP(K223,'Data types'!A$1:B$20,2,FALSE))</f>
        <v/>
      </c>
      <c r="U223" s="3" t="str">
        <f t="shared" ref="U223:U271" si="33">IF(F223="","",IF(F223=1,CONCATENATE(H223),CONCATENATE(H223,",",J223)))</f>
        <v/>
      </c>
      <c r="V223" s="3" t="str">
        <f t="shared" ref="V223:V271" si="34">IF(F223="","",IF(F223=1,CONCATENATE(G223," ",H223),IF(F223=2,CONCATENATE(G223," ",H223,",",I223," ",J223),CONCATENATE(G223," ",H223,",",I223," ",J223,",",K223," ",L223))))</f>
        <v/>
      </c>
      <c r="W223" s="3" t="str">
        <f>IF(C223="","",VLOOKUP(C223,'Data types'!$A$1:$B$20,2,FALSE))</f>
        <v/>
      </c>
      <c r="X223" s="24" t="str">
        <f t="shared" ref="X223:X261" si="35">CONCATENATE("/**",CHAR(10),"&lt;pre&gt;",CHAR(10),$M223,CHAR(10),"Input parameters:",$V223,CHAR(10),"Return parameters:",$C223,CHAR(10),"Size of returned parameters: ",IF($D223="","0",$D223),CHAR(10),$N223,CHAR(10),"&lt;/pre&gt;",CHAR(10),"*/")</f>
        <v>/**
&lt;pre&gt;
Input parameters:
Return parameters:
Size of returned parameters: 0
&lt;/pre&gt;
*/</v>
      </c>
      <c r="Y223" s="7" t="str">
        <f>CONCATENATE("public interface ",A223,"{")</f>
        <v>public interface INanomind{</v>
      </c>
      <c r="Z223" s="7" t="str">
        <f>CONCATENATE("public class ",B223," extends GenericPeripheral implements ",A223,"{",CHAR(10),"public ",B223,"(SimulatorNode simulatorNode,String name){",CHAR(10),"super(simulatorNode,name);",CHAR(10),"}")</f>
        <v>public class PNanomind extends GenericPeripheral implements INanomind{
public PNanomind(SimulatorNode simulatorNode,String name){
super(simulatorNode,name);
}</v>
      </c>
      <c r="AA223" s="6"/>
      <c r="AB223" s="7" t="str">
        <f t="shared" ref="AB223:AB258" si="36">CONCATENATE($X223,CHAR(10),$C223," ",$E223,"(",$V223,,");//",$Q223)</f>
        <v>/**
&lt;pre&gt;
Input parameters:
Return parameters:
Size of returned parameters: 0
&lt;/pre&gt;
*/
 ();//4000</v>
      </c>
    </row>
    <row r="224" spans="1:28" ht="165" x14ac:dyDescent="0.25">
      <c r="A224" s="2" t="str">
        <f t="shared" ref="A224:A227" si="37">CONCATENATE("I",A$222)</f>
        <v>INanomind</v>
      </c>
      <c r="B224" s="2" t="str">
        <f t="shared" ref="B224:B227" si="38">CONCATENATE("P",A$222)</f>
        <v>PNanomind</v>
      </c>
      <c r="C224" s="2" t="str">
        <f>'Data types'!A$5</f>
        <v>byte[]</v>
      </c>
      <c r="D224" s="2">
        <v>0</v>
      </c>
      <c r="E224" s="2" t="s">
        <v>16</v>
      </c>
      <c r="F224" s="2">
        <v>2</v>
      </c>
      <c r="G224" s="2" t="str">
        <f>'Data types'!A$2</f>
        <v>int</v>
      </c>
      <c r="H224" s="2" t="s">
        <v>20</v>
      </c>
      <c r="I224" s="2" t="str">
        <f>'Data types'!A$5</f>
        <v>byte[]</v>
      </c>
      <c r="J224" s="10" t="s">
        <v>24</v>
      </c>
      <c r="K224" s="10"/>
      <c r="L224" s="10"/>
      <c r="M224" s="10" t="str">
        <f>CONCATENATE("Low level command to interact with ",A$222,".")</f>
        <v>Low level command to interact with Nanomind.</v>
      </c>
      <c r="N224" s="16" t="str">
        <f>CONCATENATE("This commands accepts generic structures for ",A$222,".")</f>
        <v>This commands accepts generic structures for Nanomind.</v>
      </c>
      <c r="O224" s="16"/>
      <c r="P224" s="9"/>
      <c r="Q224" s="3">
        <f>Q223+1</f>
        <v>4001</v>
      </c>
      <c r="R224" s="3" t="str">
        <f>IF(G224="","",VLOOKUP(G224,'Data types'!A$1:B$20,2,FALSE))</f>
        <v>Integer</v>
      </c>
      <c r="S224" s="3" t="str">
        <f>IF(I224="","",VLOOKUP(I224,'Data types'!A$1:B$20,2,FALSE))</f>
        <v>byte[]</v>
      </c>
      <c r="T224" s="3" t="str">
        <f>IF(K224="","",VLOOKUP(K224,'Data types'!A$1:B$20,2,FALSE))</f>
        <v/>
      </c>
      <c r="U224" s="3" t="str">
        <f t="shared" si="33"/>
        <v>cmdID,data</v>
      </c>
      <c r="V224" s="3" t="str">
        <f t="shared" si="34"/>
        <v>int cmdID,byte[] data</v>
      </c>
      <c r="W224" s="3" t="str">
        <f>IF(C224="","",VLOOKUP(C224,'Data types'!$A$1:$B$20,2,FALSE))</f>
        <v>byte[]</v>
      </c>
      <c r="X224" s="24" t="str">
        <f t="shared" si="35"/>
        <v>/**
&lt;pre&gt;
Low level command to interact with Nanomind.
Input parameters:int cmdID,byte[] data
Return parameters:byte[]
Size of returned parameters: 0
This commands accepts generic structures for Nanomind.
&lt;/pre&gt;
*/</v>
      </c>
      <c r="Y224" s="6" t="str">
        <f>CONCATENATE(Formatting!B$1,C224," ",E224,"(",V224,");//",Q224,"//",M224)</f>
        <v xml:space="preserve">    byte[] runRawCommand(int cmdID,byte[] data);//4001//Low level command to interact with Nanomind.</v>
      </c>
      <c r="Z224" s="7" t="str">
        <f>CONCATENATE(Formatting!B$1,"@Override",CHAR(10),Formatting!B$1,"@InternalData (internalID=",Q224,",commandIDs={",CHAR(34),O224,CHAR(34),",",CHAR(34),P224,CHAR(34),"},argNames={",IF(F224="",CONCATENATE(CHAR(34),CHAR(34)),IF(F224=1,CONCATENATE(CHAR(34),H224,CHAR(34)),IF(F224=2,CONCATENATE(CHAR(34),H224,CHAR(34),",",CHAR(34),J224,CHAR(34)),IF(F224=3,CONCATENATE(CHAR(34),H224,CHAR(34),",",CHAR(34),J224,CHAR(34),",",CHAR(34),L224,CHAR(34)),"other")))),"})",CHAR(10),Formatting!B$1,"public ",C224," ",E224,"(",V224,") {",CHAR(10),IF(F224="",CONCATENATE(Formatting!B$1,Formatting!B$1,"ArrayList&lt;Object&gt; argObject=null;",CHAR(10)),IF(F224=1,CONCATENATE(Formatting!B$1,Formatting!B$1,"ArrayList&lt;Object&gt; argObject = new ArrayList&lt;Object&gt;();",CHAR(10),Formatting!B$1,Formatting!B$1,"argObject.add(",H224,");",CHAR(10)),IF(F224=2,CONCATENATE(Formatting!B$1,Formatting!B$1,"ArrayList&lt;Object&gt; argObject = new ArrayList&lt;Object&gt;();",CHAR(10),Formatting!B$1,Formatting!B$1,"argObject.add(",H224,");",CHAR(10),Formatting!B$1,Formatting!B$1,"argObject.add(",J224,");",CHAR(10)),CONCATENATE(Formatting!B$1,Formatting!B$1,"ArrayList&lt;Object&gt; argObject = new ArrayList&lt;Object&gt;();",CHAR(10),Formatting!B$1,Formatting!B$1,"argObject.add(",H224,");",CHAR(10),Formatting!B$1,Formatting!B$1,"argObject.add(",J224,");",CHAR(10),Formatting!B$1,Formatting!B$1,"argObject.add(",L224,");",CHAR(10))))),IF(C224="void",CONCATENATE(Formatting!B$1,Formatting!B$1),CONCATENATE(Formatting!B$1,Formatting!B$1,"return (",W224,") ")),"super.getSimulatorNode().runGenericMethod(",Q224,",argObject);",CHAR(10),Formatting!B$1,"};")</f>
        <v xml:space="preserve">    @Override
    @InternalData (internalID=4001,commandIDs={"",""},argNames={"cmdID","data"})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super.getSimulatorNode().runGenericMethod(4001,argObject);
    };</v>
      </c>
      <c r="AA224" s="7" t="str">
        <f>CONCATENATE(Formatting!B$1,"case ",Q224,": {//Origin [",A224,"] Method [",TRIM(Y224),"]",CHAR(10),IF(F224="","",IF(F224=1,CONCATENATE(Formatting!B$1,Formatting!B$1,G224," ",H224,"=(",R224,") argObject.get(0);",CHAR(10)),CONCATENATE(Formatting!B$1,Formatting!B$1,G224," ",H224,"=(",R224,") argObject.get(0);",CHAR(10),Formatting!B$1,Formatting!B$1,I224," ",J224,"=(",S224,") argObject.get(1);",CHAR(10)))),IF(C224="void",CONCATENATE(Formatting!B$1,Formatting!B$1,"break; }"),CONCATENATE(Formatting!B$1,Formatting!B$1,C224," result=",IF(C224="void","null",IF(OR(C224="byte",C224="int",C224="long"),"0",IF(C224="String",CONCATENATE(CHAR(34),"Placeholder",CHAR(34)),IF(C224="byte[]",CONCATENATE("new byte[",D224,"]"),"ERROR")))),";",CHAR(10),Formatting!B$1,Formatting!B$1,"globalResult=result;",CHAR(10),Formatting!B$1,Formatting!B$1,"break;}")))</f>
        <v xml:space="preserve">    case 4001: {//Origin [INanomind] Method [byte[] runRawCommand(int cmdID,byte[] data);//4001//Low level command to interact with Nanomind.]
        int cmdID=(Integer) argObject.get(0);
        byte[] data=(byte[]) argObject.get(1);
        byte[] result=new byte[0];
        globalResult=result;
        break;}</v>
      </c>
      <c r="AB224" s="7" t="str">
        <f t="shared" si="36"/>
        <v>/**
&lt;pre&gt;
Low level command to interact with Nanomind.
Input parameters:int cmdID,byte[] data
Return parameters:byte[]
Size of returned parameters: 0
This commands accepts generic structures for Nanomind.
&lt;/pre&gt;
*/
byte[] runRawCommand(int cmdID,byte[] data);//4001</v>
      </c>
    </row>
    <row r="225" spans="1:28" ht="225" x14ac:dyDescent="0.25">
      <c r="A225" s="2" t="str">
        <f t="shared" si="37"/>
        <v>INanomind</v>
      </c>
      <c r="B225" s="2" t="str">
        <f t="shared" si="38"/>
        <v>PNanomind</v>
      </c>
      <c r="C225" s="2" t="str">
        <f>'Data types'!A$1</f>
        <v>void</v>
      </c>
      <c r="E225" s="2" t="s">
        <v>91</v>
      </c>
      <c r="F225" s="2">
        <v>1</v>
      </c>
      <c r="G225" s="2" t="s">
        <v>12</v>
      </c>
      <c r="H225" s="2" t="s">
        <v>92</v>
      </c>
      <c r="J225" s="10"/>
      <c r="K225" s="10"/>
      <c r="L225" s="10"/>
      <c r="M225" s="10" t="s">
        <v>93</v>
      </c>
      <c r="N225" s="16" t="s">
        <v>94</v>
      </c>
      <c r="O225" s="16"/>
      <c r="P225" s="12" t="s">
        <v>48</v>
      </c>
      <c r="Q225" s="3">
        <f>Q224+1</f>
        <v>4002</v>
      </c>
      <c r="R225" s="3" t="str">
        <f>IF(G225="","",VLOOKUP(G225,'Data types'!A$1:B$20,2,FALSE))</f>
        <v>Byte</v>
      </c>
      <c r="S225" s="3" t="str">
        <f>IF(I225="","",VLOOKUP(I225,'Data types'!A$1:B$20,2,FALSE))</f>
        <v/>
      </c>
      <c r="T225" s="3" t="str">
        <f>IF(K225="","",VLOOKUP(K225,'Data types'!A$1:B$20,2,FALSE))</f>
        <v/>
      </c>
      <c r="U225" s="3" t="str">
        <f t="shared" si="33"/>
        <v>device</v>
      </c>
      <c r="V225" s="3" t="str">
        <f t="shared" si="34"/>
        <v>byte device</v>
      </c>
      <c r="W225" s="3">
        <f>IF(C225="","",VLOOKUP(C225,'Data types'!$A$1:$B$20,2,FALSE))</f>
        <v>0</v>
      </c>
      <c r="X225" s="24" t="str">
        <f t="shared" si="35"/>
        <v>/**
&lt;pre&gt;
Switch on power for a peripheral
Input parameters:byte device
Return parameters:void
Size of returned parameters: 0
UI8 : Register of selected device
0.bit: FineADCS
1.bit: Camera
2.bit: GPS
3.bit: SDR
4.bit: Optical Receiver
&lt;/pre&gt;
*/</v>
      </c>
      <c r="Y225" s="6" t="str">
        <f>CONCATENATE(Formatting!B$1,C225," ",E225,"(",V225,");//",Q225,"//",M225)</f>
        <v xml:space="preserve">    void SetPowerState(byte device);//4002//Switch on power for a peripheral</v>
      </c>
      <c r="Z225" s="7" t="str">
        <f>CONCATENATE(Formatting!B$1,"@Override",CHAR(10),Formatting!B$1,"@InternalData (internalID=",Q225,",commandIDs={",CHAR(34),O225,CHAR(34),",",CHAR(34),P225,CHAR(34),"},argNames={",IF(F225="",CONCATENATE(CHAR(34),CHAR(34)),IF(F225=1,CONCATENATE(CHAR(34),H225,CHAR(34)),IF(F225=2,CONCATENATE(CHAR(34),H225,CHAR(34),",",CHAR(34),J225,CHAR(34)),IF(F225=3,CONCATENATE(CHAR(34),H225,CHAR(34),",",CHAR(34),J225,CHAR(34),",",CHAR(34),L225,CHAR(34)),"other")))),"})",CHAR(10),Formatting!B$1,"public ",C225," ",E225,"(",V225,") {",CHAR(10),IF(F225="",CONCATENATE(Formatting!B$1,Formatting!B$1,"ArrayList&lt;Object&gt; argObject=null;",CHAR(10)),IF(F225=1,CONCATENATE(Formatting!B$1,Formatting!B$1,"ArrayList&lt;Object&gt; argObject = new ArrayList&lt;Object&gt;();",CHAR(10),Formatting!B$1,Formatting!B$1,"argObject.add(",H225,");",CHAR(10)),IF(F225=2,CONCATENATE(Formatting!B$1,Formatting!B$1,"ArrayList&lt;Object&gt; argObject = new ArrayList&lt;Object&gt;();",CHAR(10),Formatting!B$1,Formatting!B$1,"argObject.add(",H225,");",CHAR(10),Formatting!B$1,Formatting!B$1,"argObject.add(",J225,");",CHAR(10)),CONCATENATE(Formatting!B$1,Formatting!B$1,"ArrayList&lt;Object&gt; argObject = new ArrayList&lt;Object&gt;();",CHAR(10),Formatting!B$1,Formatting!B$1,"argObject.add(",H225,");",CHAR(10),Formatting!B$1,Formatting!B$1,"argObject.add(",J225,");",CHAR(10),Formatting!B$1,Formatting!B$1,"argObject.add(",L225,");",CHAR(10))))),IF(C225="void",CONCATENATE(Formatting!B$1,Formatting!B$1),CONCATENATE(Formatting!B$1,Formatting!B$1,"return (",W225,") ")),"super.getSimulatorNode().runGenericMethod(",Q225,",argObject);",CHAR(10),Formatting!B$1,"};")</f>
        <v xml:space="preserve">    @Override
    @InternalData (internalID=4002,commandIDs={"","0x01"},argNames={"device"})
    public void SetPowerState(byte device) {
        ArrayList&lt;Object&gt; argObject = new ArrayList&lt;Object&gt;();
        argObject.add(device);
        super.getSimulatorNode().runGenericMethod(4002,argObject);
    };</v>
      </c>
      <c r="AA225" s="7" t="str">
        <f>CONCATENATE(Formatting!B$1,"case ",Q225,": {//Origin [",A225,"] Method [",TRIM(Y225),"]",CHAR(10),IF(F225="","",IF(F225=1,CONCATENATE(Formatting!B$1,Formatting!B$1,G225," ",H225,"=(",R225,") argObject.get(0);",CHAR(10)),CONCATENATE(Formatting!B$1,Formatting!B$1,G225," ",H225,"=(",R225,") argObject.get(0);",CHAR(10),Formatting!B$1,Formatting!B$1,I225," ",J225,"=(",S225,") argObject.get(1);",CHAR(10)))),IF(C225="void",CONCATENATE(Formatting!B$1,Formatting!B$1,"break; }"),CONCATENATE(Formatting!B$1,Formatting!B$1,C225," result=",IF(C225="void","null",IF(OR(C225="byte",C225="int",C225="long"),"0",IF(C225="String",CONCATENATE(CHAR(34),"Placeholder",CHAR(34)),IF(C225="byte[]",CONCATENATE("new byte[",D225,"]"),"ERROR")))),";",CHAR(10),Formatting!B$1,Formatting!B$1,"globalResult=result;",CHAR(10),Formatting!B$1,Formatting!B$1,"break;}")))</f>
        <v xml:space="preserve">    case 4002: {//Origin [INanomind] Method [void SetPowerState(byte device);//4002//Switch on power for a peripheral]
        byte device=(Byte) argObject.get(0);
        break; }</v>
      </c>
      <c r="AB225" s="7" t="str">
        <f t="shared" si="36"/>
        <v>/**
&lt;pre&gt;
Switch on power for a peripheral
Input parameters:byte device
Return parameters:void
Size of returned parameters: 0
UI8 : Register of selected device
0.bit: FineADCS
1.bit: Camera
2.bit: GPS
3.bit: SDR
4.bit: Optical Receiver
&lt;/pre&gt;
*/
void SetPowerState(byte device);//4002</v>
      </c>
    </row>
    <row r="226" spans="1:28" ht="225" x14ac:dyDescent="0.25">
      <c r="A226" s="2" t="str">
        <f t="shared" si="37"/>
        <v>INanomind</v>
      </c>
      <c r="B226" s="2" t="str">
        <f t="shared" si="38"/>
        <v>PNanomind</v>
      </c>
      <c r="C226" s="2" t="str">
        <f>'Data types'!A$4</f>
        <v>byte</v>
      </c>
      <c r="D226" s="2">
        <v>1</v>
      </c>
      <c r="E226" s="2" t="s">
        <v>95</v>
      </c>
      <c r="J226" s="10"/>
      <c r="K226" s="10"/>
      <c r="L226" s="10"/>
      <c r="M226" s="10" t="s">
        <v>98</v>
      </c>
      <c r="N226" s="16" t="s">
        <v>97</v>
      </c>
      <c r="O226" s="16"/>
      <c r="P226" s="12" t="s">
        <v>52</v>
      </c>
      <c r="Q226" s="3">
        <f t="shared" ref="Q226:Q227" si="39">Q225+1</f>
        <v>4003</v>
      </c>
      <c r="R226" s="3" t="str">
        <f>IF(G226="","",VLOOKUP(G226,'Data types'!A$1:B$20,2,FALSE))</f>
        <v/>
      </c>
      <c r="S226" s="3" t="str">
        <f>IF(I226="","",VLOOKUP(I226,'Data types'!A$1:B$20,2,FALSE))</f>
        <v/>
      </c>
      <c r="T226" s="3" t="str">
        <f>IF(K226="","",VLOOKUP(K226,'Data types'!A$1:B$20,2,FALSE))</f>
        <v/>
      </c>
      <c r="U226" s="3" t="str">
        <f t="shared" si="33"/>
        <v/>
      </c>
      <c r="V226" s="3" t="str">
        <f t="shared" si="34"/>
        <v/>
      </c>
      <c r="W226" s="3" t="str">
        <f>IF(C226="","",VLOOKUP(C226,'Data types'!$A$1:$B$20,2,FALSE))</f>
        <v>Byte</v>
      </c>
      <c r="X226" s="24" t="str">
        <f t="shared" si="35"/>
        <v>/**
&lt;pre&gt;
Get power status for a peripheral
Input parameters:
Return parameters:byte
Size of returned parameters: 1
Return UI8 : Power status of selected device
0.bit: FineADCS
1.bit: Camera
2.bit: GPS
3.bit: SDR
4.bit: Optical Receiver
&lt;/pre&gt;
*/</v>
      </c>
      <c r="Y226" s="6" t="str">
        <f>CONCATENATE(Formatting!B$1,C226," ",E226,"(",V226,");//",Q226,"//",M226)</f>
        <v xml:space="preserve">    byte GetPowerState();//4003//Get power status for a peripheral</v>
      </c>
      <c r="Z226" s="7" t="str">
        <f>CONCATENATE(Formatting!B$1,"@Override",CHAR(10),Formatting!B$1,"@InternalData (internalID=",Q226,",commandIDs={",CHAR(34),O226,CHAR(34),",",CHAR(34),P226,CHAR(34),"},argNames={",IF(F226="",CONCATENATE(CHAR(34),CHAR(34)),IF(F226=1,CONCATENATE(CHAR(34),H226,CHAR(34)),IF(F226=2,CONCATENATE(CHAR(34),H226,CHAR(34),",",CHAR(34),J226,CHAR(34)),IF(F226=3,CONCATENATE(CHAR(34),H226,CHAR(34),",",CHAR(34),J226,CHAR(34),",",CHAR(34),L226,CHAR(34)),"other")))),"})",CHAR(10),Formatting!B$1,"public ",C226," ",E226,"(",V226,") {",CHAR(10),IF(F226="",CONCATENATE(Formatting!B$1,Formatting!B$1,"ArrayList&lt;Object&gt; argObject=null;",CHAR(10)),IF(F226=1,CONCATENATE(Formatting!B$1,Formatting!B$1,"ArrayList&lt;Object&gt; argObject = new ArrayList&lt;Object&gt;();",CHAR(10),Formatting!B$1,Formatting!B$1,"argObject.add(",H226,");",CHAR(10)),IF(F226=2,CONCATENATE(Formatting!B$1,Formatting!B$1,"ArrayList&lt;Object&gt; argObject = new ArrayList&lt;Object&gt;();",CHAR(10),Formatting!B$1,Formatting!B$1,"argObject.add(",H226,");",CHAR(10),Formatting!B$1,Formatting!B$1,"argObject.add(",J226,");",CHAR(10)),CONCATENATE(Formatting!B$1,Formatting!B$1,"ArrayList&lt;Object&gt; argObject = new ArrayList&lt;Object&gt;();",CHAR(10),Formatting!B$1,Formatting!B$1,"argObject.add(",H226,");",CHAR(10),Formatting!B$1,Formatting!B$1,"argObject.add(",J226,");",CHAR(10),Formatting!B$1,Formatting!B$1,"argObject.add(",L226,");",CHAR(10))))),IF(C226="void",CONCATENATE(Formatting!B$1,Formatting!B$1),CONCATENATE(Formatting!B$1,Formatting!B$1,"return (",W226,") ")),"super.getSimulatorNode().runGenericMethod(",Q226,",argObject);",CHAR(10),Formatting!B$1,"};")</f>
        <v xml:space="preserve">    @Override
    @InternalData (internalID=4003,commandIDs={"","0x06"},argNames={""})
    public byte GetPowerState() {
        ArrayList&lt;Object&gt; argObject=null;
        return (Byte) super.getSimulatorNode().runGenericMethod(4003,argObject);
    };</v>
      </c>
      <c r="AA226" s="7" t="str">
        <f>CONCATENATE(Formatting!B$1,"case ",Q226,": {//Origin [",A226,"] Method [",TRIM(Y226),"]",CHAR(10),IF(F226="","",IF(F226=1,CONCATENATE(Formatting!B$1,Formatting!B$1,G226," ",H226,"=(",R226,") argObject.get(0);",CHAR(10)),CONCATENATE(Formatting!B$1,Formatting!B$1,G226," ",H226,"=(",R226,") argObject.get(0);",CHAR(10),Formatting!B$1,Formatting!B$1,I226," ",J226,"=(",S226,") argObject.get(1);",CHAR(10)))),IF(C226="void",CONCATENATE(Formatting!B$1,Formatting!B$1,"break; }"),CONCATENATE(Formatting!B$1,Formatting!B$1,C226," result=",IF(C226="void","null",IF(OR(C226="byte",C226="int",C226="long"),"0",IF(C226="String",CONCATENATE(CHAR(34),"Placeholder",CHAR(34)),IF(C226="byte[]",CONCATENATE("new byte[",D226,"]"),"ERROR")))),";",CHAR(10),Formatting!B$1,Formatting!B$1,"globalResult=result;",CHAR(10),Formatting!B$1,Formatting!B$1,"break;}")))</f>
        <v xml:space="preserve">    case 4003: {//Origin [INanomind] Method [byte GetPowerState();//4003//Get power status for a peripheral]
        byte result=0;
        globalResult=result;
        break;}</v>
      </c>
      <c r="AB226" s="7" t="str">
        <f t="shared" si="36"/>
        <v>/**
&lt;pre&gt;
Get power status for a peripheral
Input parameters:
Return parameters:byte
Size of returned parameters: 1
Return UI8 : Power status of selected device
0.bit: FineADCS
1.bit: Camera
2.bit: GPS
3.bit: SDR
4.bit: Optical Receiver
&lt;/pre&gt;
*/
byte GetPowerState();//4003</v>
      </c>
    </row>
    <row r="227" spans="1:28" ht="180" x14ac:dyDescent="0.25">
      <c r="A227" s="2" t="str">
        <f t="shared" si="37"/>
        <v>INanomind</v>
      </c>
      <c r="B227" s="2" t="str">
        <f t="shared" si="38"/>
        <v>PNanomind</v>
      </c>
      <c r="C227" s="2" t="str">
        <f>'Data types'!A$1</f>
        <v>void</v>
      </c>
      <c r="E227" s="2" t="s">
        <v>38</v>
      </c>
      <c r="F227" s="2">
        <v>1</v>
      </c>
      <c r="G227" s="2" t="str">
        <f>'Data types'!A$4</f>
        <v>byte</v>
      </c>
      <c r="H227" s="2" t="s">
        <v>39</v>
      </c>
      <c r="J227" s="10"/>
      <c r="K227" s="10"/>
      <c r="L227" s="10"/>
      <c r="M227" s="10" t="str">
        <f>CONCATENATE("High level command to interact with ",A$222,".")</f>
        <v>High level command to interact with Nanomind.</v>
      </c>
      <c r="N227" s="16" t="s">
        <v>96</v>
      </c>
      <c r="O227" s="16"/>
      <c r="P227" s="12" t="s">
        <v>54</v>
      </c>
      <c r="Q227" s="3">
        <f t="shared" si="39"/>
        <v>4004</v>
      </c>
      <c r="R227" s="3" t="str">
        <f>IF(G227="","",VLOOKUP(G227,'Data types'!A$1:B$20,2,FALSE))</f>
        <v>Byte</v>
      </c>
      <c r="S227" s="3" t="str">
        <f>IF(I227="","",VLOOKUP(I227,'Data types'!A$1:B$20,2,FALSE))</f>
        <v/>
      </c>
      <c r="T227" s="3" t="str">
        <f>IF(K227="","",VLOOKUP(K227,'Data types'!A$1:B$20,2,FALSE))</f>
        <v/>
      </c>
      <c r="U227" s="3" t="str">
        <f t="shared" si="33"/>
        <v>opmode</v>
      </c>
      <c r="V227" s="3" t="str">
        <f t="shared" si="34"/>
        <v>byte opmode</v>
      </c>
      <c r="W227" s="3">
        <f>IF(C227="","",VLOOKUP(C227,'Data types'!$A$1:$B$20,2,FALSE))</f>
        <v>0</v>
      </c>
      <c r="X227" s="24" t="str">
        <f t="shared" si="35"/>
        <v>/**
&lt;pre&gt;
High level command to interact with Nanomind.
Input parameters:byte opmode
Return parameters:void
Size of returned parameters: 0
UI8: Mode
0 - Nominal Mode
1 - Experimental Mode
&lt;/pre&gt;
*/</v>
      </c>
      <c r="Y227" s="6" t="str">
        <f>CONCATENATE(Formatting!B$1,C227," ",E227,"(",V227,");//",Q227,"//",M227)</f>
        <v xml:space="preserve">    void SetOperationMode(byte opmode);//4004//High level command to interact with Nanomind.</v>
      </c>
      <c r="Z227" s="7" t="str">
        <f>CONCATENATE(Formatting!B$1,"@Override",CHAR(10),Formatting!B$1,"@InternalData (internalID=",Q227,",commandIDs={",CHAR(34),O227,CHAR(34),",",CHAR(34),P227,CHAR(34),"},argNames={",IF(F227="",CONCATENATE(CHAR(34),CHAR(34)),IF(F227=1,CONCATENATE(CHAR(34),H227,CHAR(34)),IF(F227=2,CONCATENATE(CHAR(34),H227,CHAR(34),",",CHAR(34),J227,CHAR(34)),IF(F227=3,CONCATENATE(CHAR(34),H227,CHAR(34),",",CHAR(34),J227,CHAR(34),",",CHAR(34),L227,CHAR(34)),"other")))),"})",CHAR(10),Formatting!B$1,"public ",C227," ",E227,"(",V227,") {",CHAR(10),IF(F227="",CONCATENATE(Formatting!B$1,Formatting!B$1,"ArrayList&lt;Object&gt; argObject=null;",CHAR(10)),IF(F227=1,CONCATENATE(Formatting!B$1,Formatting!B$1,"ArrayList&lt;Object&gt; argObject = new ArrayList&lt;Object&gt;();",CHAR(10),Formatting!B$1,Formatting!B$1,"argObject.add(",H227,");",CHAR(10)),IF(F227=2,CONCATENATE(Formatting!B$1,Formatting!B$1,"ArrayList&lt;Object&gt; argObject = new ArrayList&lt;Object&gt;();",CHAR(10),Formatting!B$1,Formatting!B$1,"argObject.add(",H227,");",CHAR(10),Formatting!B$1,Formatting!B$1,"argObject.add(",J227,");",CHAR(10)),CONCATENATE(Formatting!B$1,Formatting!B$1,"ArrayList&lt;Object&gt; argObject = new ArrayList&lt;Object&gt;();",CHAR(10),Formatting!B$1,Formatting!B$1,"argObject.add(",H227,");",CHAR(10),Formatting!B$1,Formatting!B$1,"argObject.add(",J227,");",CHAR(10),Formatting!B$1,Formatting!B$1,"argObject.add(",L227,");",CHAR(10))))),IF(C227="void",CONCATENATE(Formatting!B$1,Formatting!B$1),CONCATENATE(Formatting!B$1,Formatting!B$1,"return (",W227,") ")),"super.getSimulatorNode().runGenericMethod(",Q227,",argObject);",CHAR(10),Formatting!B$1,"};")</f>
        <v xml:space="preserve">    @Override
    @InternalData (internalID=4004,commandIDs={"","0x10"},argNames={"opmode"})
    public void SetOperationMode(byte opmode) {
        ArrayList&lt;Object&gt; argObject = new ArrayList&lt;Object&gt;();
        argObject.add(opmode);
        super.getSimulatorNode().runGenericMethod(4004,argObject);
    };</v>
      </c>
      <c r="AA227" s="7" t="str">
        <f>CONCATENATE(Formatting!B$1,"case ",Q227,": {//Origin [",A227,"] Method [",TRIM(Y227),"]",CHAR(10),IF(F227="","",IF(F227=1,CONCATENATE(Formatting!B$1,Formatting!B$1,G227," ",H227,"=(",R227,") argObject.get(0);",CHAR(10)),CONCATENATE(Formatting!B$1,Formatting!B$1,G227," ",H227,"=(",R227,") argObject.get(0);",CHAR(10),Formatting!B$1,Formatting!B$1,I227," ",J227,"=(",S227,") argObject.get(1);",CHAR(10)))),IF(C227="void",CONCATENATE(Formatting!B$1,Formatting!B$1,"break; }"),CONCATENATE(Formatting!B$1,Formatting!B$1,C227," result=",IF(C227="void","null",IF(OR(C227="byte",C227="int",C227="long"),"0",IF(C227="String",CONCATENATE(CHAR(34),"Placeholder",CHAR(34)),IF(C227="byte[]",CONCATENATE("new byte[",D227,"]"),"ERROR")))),";",CHAR(10),Formatting!B$1,Formatting!B$1,"globalResult=result;",CHAR(10),Formatting!B$1,Formatting!B$1,"break;}")))</f>
        <v xml:space="preserve">    case 4004: {//Origin [INanomind] Method [void SetOperationMode(byte opmode);//4004//High level command to interact with Nanomind.]
        byte opmode=(Byte) argObject.get(0);
        break; }</v>
      </c>
      <c r="AB227" s="7" t="str">
        <f t="shared" si="36"/>
        <v>/**
&lt;pre&gt;
High level command to interact with Nanomind.
Input parameters:byte opmode
Return parameters:void
Size of returned parameters: 0
UI8: Mode
0 - Nominal Mode
1 - Experimental Mode
&lt;/pre&gt;
*/
void SetOperationMode(byte opmode);//4004</v>
      </c>
    </row>
    <row r="228" spans="1:28" ht="135" x14ac:dyDescent="0.25">
      <c r="K228" s="11"/>
      <c r="L228" s="11"/>
      <c r="M228" s="11"/>
      <c r="N228" s="11"/>
      <c r="O228" s="11"/>
      <c r="P228" s="11"/>
      <c r="R228" s="3" t="str">
        <f>IF(G228="","",VLOOKUP(G228,'Data types'!A$1:B$20,2,FALSE))</f>
        <v/>
      </c>
      <c r="S228" s="3" t="str">
        <f>IF(I228="","",VLOOKUP(I228,'Data types'!A$1:B$20,2,FALSE))</f>
        <v/>
      </c>
      <c r="T228" s="3" t="str">
        <f>IF(K228="","",VLOOKUP(K228,'Data types'!A$1:B$20,2,FALSE))</f>
        <v/>
      </c>
      <c r="U228" s="3" t="str">
        <f t="shared" si="33"/>
        <v/>
      </c>
      <c r="V228" s="3" t="str">
        <f t="shared" si="34"/>
        <v/>
      </c>
      <c r="W228" s="3" t="str">
        <f>IF(C228="","",VLOOKUP(C228,'Data types'!$A$1:$B$20,2,FALSE))</f>
        <v/>
      </c>
      <c r="X228" s="24" t="str">
        <f t="shared" si="35"/>
        <v>/**
&lt;pre&gt;
Input parameters:
Return parameters:
Size of returned parameters: 0
&lt;/pre&gt;
*/</v>
      </c>
      <c r="Y228" s="6" t="s">
        <v>29</v>
      </c>
      <c r="Z228" s="7" t="s">
        <v>29</v>
      </c>
      <c r="AA228" s="7"/>
      <c r="AB228" s="7" t="str">
        <f t="shared" si="36"/>
        <v>/**
&lt;pre&gt;
Input parameters:
Return parameters:
Size of returned parameters: 0
&lt;/pre&gt;
*/
 ();//</v>
      </c>
    </row>
    <row r="229" spans="1:28" s="17" customFormat="1" ht="150" x14ac:dyDescent="0.25">
      <c r="R229" s="3" t="str">
        <f>IF(G229="","",VLOOKUP(G229,'Data types'!A$1:B$20,2,FALSE))</f>
        <v/>
      </c>
      <c r="S229" s="3" t="str">
        <f>IF(I229="","",VLOOKUP(I229,'Data types'!A$1:B$20,2,FALSE))</f>
        <v/>
      </c>
      <c r="T229" s="3" t="str">
        <f>IF(K229="","",VLOOKUP(K229,'Data types'!A$1:B$20,2,FALSE))</f>
        <v/>
      </c>
      <c r="U229" s="3" t="str">
        <f t="shared" si="33"/>
        <v/>
      </c>
      <c r="V229" s="3" t="str">
        <f t="shared" si="34"/>
        <v/>
      </c>
      <c r="W229" s="3" t="str">
        <f>IF(C229="","",VLOOKUP(C229,'Data types'!$A$1:$B$20,2,FALSE))</f>
        <v/>
      </c>
      <c r="X229" s="24" t="str">
        <f t="shared" si="35"/>
        <v>/**
&lt;pre&gt;
Input parameters:
Return parameters:
Size of returned parameters: 0
&lt;/pre&gt;
*/</v>
      </c>
      <c r="AB229" s="7" t="str">
        <f t="shared" si="36"/>
        <v>/**
&lt;pre&gt;
Input parameters:
Return parameters:
Size of returned parameters: 0
&lt;/pre&gt;
*/
 ();//</v>
      </c>
    </row>
    <row r="230" spans="1:28" s="20" customFormat="1" ht="150" x14ac:dyDescent="0.25">
      <c r="A230" s="20" t="s">
        <v>101</v>
      </c>
      <c r="R230" s="3" t="str">
        <f>IF(G230="","",VLOOKUP(G230,'Data types'!A$1:B$20,2,FALSE))</f>
        <v/>
      </c>
      <c r="S230" s="3" t="str">
        <f>IF(I230="","",VLOOKUP(I230,'Data types'!A$1:B$20,2,FALSE))</f>
        <v/>
      </c>
      <c r="T230" s="3" t="str">
        <f>IF(K230="","",VLOOKUP(K230,'Data types'!A$1:B$20,2,FALSE))</f>
        <v/>
      </c>
      <c r="U230" s="3" t="str">
        <f t="shared" si="33"/>
        <v/>
      </c>
      <c r="V230" s="3" t="str">
        <f t="shared" si="34"/>
        <v/>
      </c>
      <c r="W230" s="3" t="str">
        <f>IF(C230="","",VLOOKUP(C230,'Data types'!$A$1:$B$20,2,FALSE))</f>
        <v/>
      </c>
      <c r="X230" s="24" t="str">
        <f t="shared" si="35"/>
        <v>/**
&lt;pre&gt;
Input parameters:
Return parameters:
Size of returned parameters: 0
&lt;/pre&gt;
*/</v>
      </c>
      <c r="Y230" s="21"/>
      <c r="Z230" s="21"/>
      <c r="AB230" s="7" t="str">
        <f t="shared" si="36"/>
        <v>/**
&lt;pre&gt;
Input parameters:
Return parameters:
Size of returned parameters: 0
&lt;/pre&gt;
*/
 ();//</v>
      </c>
    </row>
    <row r="231" spans="1:28" ht="150" x14ac:dyDescent="0.25">
      <c r="A231" s="2" t="str">
        <f>CONCATENATE("I",A$230)</f>
        <v>IFDIR</v>
      </c>
      <c r="B231" s="2" t="str">
        <f>CONCATENATE("P",A$230)</f>
        <v>PFDIR</v>
      </c>
      <c r="Q231" s="3">
        <v>5000</v>
      </c>
      <c r="R231" s="3" t="str">
        <f>IF(G231="","",VLOOKUP(G231,'Data types'!A$1:B$20,2,FALSE))</f>
        <v/>
      </c>
      <c r="S231" s="3" t="str">
        <f>IF(I231="","",VLOOKUP(I231,'Data types'!A$1:B$20,2,FALSE))</f>
        <v/>
      </c>
      <c r="T231" s="3" t="str">
        <f>IF(K231="","",VLOOKUP(K231,'Data types'!A$1:B$20,2,FALSE))</f>
        <v/>
      </c>
      <c r="U231" s="3" t="str">
        <f t="shared" si="33"/>
        <v/>
      </c>
      <c r="V231" s="3" t="str">
        <f t="shared" si="34"/>
        <v/>
      </c>
      <c r="W231" s="3" t="str">
        <f>IF(C231="","",VLOOKUP(C231,'Data types'!$A$1:$B$20,2,FALSE))</f>
        <v/>
      </c>
      <c r="X231" s="24" t="str">
        <f t="shared" si="35"/>
        <v>/**
&lt;pre&gt;
Input parameters:
Return parameters:
Size of returned parameters: 0
&lt;/pre&gt;
*/</v>
      </c>
      <c r="Y231" s="7" t="str">
        <f>CONCATENATE("public interface ",A231,"{")</f>
        <v>public interface IFDIR{</v>
      </c>
      <c r="Z231" s="7" t="str">
        <f>CONCATENATE("public class ",B231," extends GenericPeripheral implements ",A231,"{",CHAR(10),"public ",B231,"(SimulatorNode simulatorNode,String name){",CHAR(10),"super(simulatorNode,name);",CHAR(10),"}")</f>
        <v>public class PFDIR extends GenericPeripheral implements IFDIR{
public PFDIR(SimulatorNode simulatorNode,String name){
super(simulatorNode,name);
}</v>
      </c>
      <c r="AA231" s="6"/>
      <c r="AB231" s="7" t="str">
        <f t="shared" si="36"/>
        <v>/**
&lt;pre&gt;
Input parameters:
Return parameters:
Size of returned parameters: 0
&lt;/pre&gt;
*/
 ();//5000</v>
      </c>
    </row>
    <row r="232" spans="1:28" ht="150" x14ac:dyDescent="0.25">
      <c r="A232" s="2" t="str">
        <f>CONCATENATE("I",A$230)</f>
        <v>IFDIR</v>
      </c>
      <c r="B232" s="2" t="str">
        <f>CONCATENATE("P",A$230)</f>
        <v>PFDIR</v>
      </c>
      <c r="C232" s="2" t="str">
        <f>'Data types'!A$5</f>
        <v>byte[]</v>
      </c>
      <c r="D232" s="2">
        <v>0</v>
      </c>
      <c r="E232" s="2" t="s">
        <v>16</v>
      </c>
      <c r="F232" s="2">
        <v>2</v>
      </c>
      <c r="G232" s="2" t="str">
        <f>'Data types'!A$2</f>
        <v>int</v>
      </c>
      <c r="H232" s="2" t="s">
        <v>20</v>
      </c>
      <c r="I232" s="2" t="str">
        <f>'Data types'!A$5</f>
        <v>byte[]</v>
      </c>
      <c r="J232" s="10" t="s">
        <v>24</v>
      </c>
      <c r="K232" s="10"/>
      <c r="L232" s="10"/>
      <c r="M232" s="10" t="str">
        <f>CONCATENATE("Low level command to interact with ",A$230,".")</f>
        <v>Low level command to interact with FDIR.</v>
      </c>
      <c r="N232" s="16" t="str">
        <f>CONCATENATE("This commands accepts generic structures for ",A$230,".")</f>
        <v>This commands accepts generic structures for FDIR.</v>
      </c>
      <c r="O232" s="16"/>
      <c r="P232" s="9"/>
      <c r="Q232" s="3">
        <f>Q231+1</f>
        <v>5001</v>
      </c>
      <c r="R232" s="3" t="str">
        <f>IF(G232="","",VLOOKUP(G232,'Data types'!A$1:B$20,2,FALSE))</f>
        <v>Integer</v>
      </c>
      <c r="S232" s="3" t="str">
        <f>IF(I232="","",VLOOKUP(I232,'Data types'!A$1:B$20,2,FALSE))</f>
        <v>byte[]</v>
      </c>
      <c r="T232" s="3" t="str">
        <f>IF(K232="","",VLOOKUP(K232,'Data types'!A$1:B$20,2,FALSE))</f>
        <v/>
      </c>
      <c r="U232" s="3" t="str">
        <f t="shared" si="33"/>
        <v>cmdID,data</v>
      </c>
      <c r="V232" s="3" t="str">
        <f t="shared" si="34"/>
        <v>int cmdID,byte[] data</v>
      </c>
      <c r="W232" s="3" t="str">
        <f>IF(C232="","",VLOOKUP(C232,'Data types'!$A$1:$B$20,2,FALSE))</f>
        <v>byte[]</v>
      </c>
      <c r="X232" s="24" t="str">
        <f t="shared" si="35"/>
        <v>/**
&lt;pre&gt;
Low level command to interact with FDIR.
Input parameters:int cmdID,byte[] data
Return parameters:byte[]
Size of returned parameters: 0
This commands accepts generic structures for FDIR.
&lt;/pre&gt;
*/</v>
      </c>
      <c r="Y232" s="6" t="str">
        <f>CONCATENATE(Formatting!B$1,C232," ",E232,"(",V232,");//",Q232,"//",M232)</f>
        <v xml:space="preserve">    byte[] runRawCommand(int cmdID,byte[] data);//5001//Low level command to interact with FDIR.</v>
      </c>
      <c r="Z232" s="7" t="str">
        <f>CONCATENATE(Formatting!B$1,"@Override",CHAR(10),Formatting!B$1,"@InternalData (internalID=",Q232,",commandIDs={",CHAR(34),O232,CHAR(34),",",CHAR(34),P232,CHAR(34),"},argNames={",IF(F232="",CONCATENATE(CHAR(34),CHAR(34)),IF(F232=1,CONCATENATE(CHAR(34),H232,CHAR(34)),IF(F232=2,CONCATENATE(CHAR(34),H232,CHAR(34),",",CHAR(34),J232,CHAR(34)),IF(F232=3,CONCATENATE(CHAR(34),H232,CHAR(34),",",CHAR(34),J232,CHAR(34),",",CHAR(34),L232,CHAR(34)),"other")))),"})",CHAR(10),Formatting!B$1,"public ",C232," ",E232,"(",V232,") {",CHAR(10),IF(F232="",CONCATENATE(Formatting!B$1,Formatting!B$1,"ArrayList&lt;Object&gt; argObject=null;",CHAR(10)),IF(F232=1,CONCATENATE(Formatting!B$1,Formatting!B$1,"ArrayList&lt;Object&gt; argObject = new ArrayList&lt;Object&gt;();",CHAR(10),Formatting!B$1,Formatting!B$1,"argObject.add(",H232,");",CHAR(10)),IF(F232=2,CONCATENATE(Formatting!B$1,Formatting!B$1,"ArrayList&lt;Object&gt; argObject = new ArrayList&lt;Object&gt;();",CHAR(10),Formatting!B$1,Formatting!B$1,"argObject.add(",H232,");",CHAR(10),Formatting!B$1,Formatting!B$1,"argObject.add(",J232,");",CHAR(10)),CONCATENATE(Formatting!B$1,Formatting!B$1,"ArrayList&lt;Object&gt; argObject = new ArrayList&lt;Object&gt;();",CHAR(10),Formatting!B$1,Formatting!B$1,"argObject.add(",H232,");",CHAR(10),Formatting!B$1,Formatting!B$1,"argObject.add(",J232,");",CHAR(10),Formatting!B$1,Formatting!B$1,"argObject.add(",L232,");",CHAR(10))))),IF(C232="void",CONCATENATE(Formatting!B$1,Formatting!B$1),CONCATENATE(Formatting!B$1,Formatting!B$1,"return (",W232,") ")),"super.getSimulatorNode().runGenericMethod(",Q232,",argObject);",CHAR(10),Formatting!B$1,"};")</f>
        <v xml:space="preserve">    @Override
    @InternalData (internalID=5001,commandIDs={"",""},argNames={"cmdID","data"})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super.getSimulatorNode().runGenericMethod(5001,argObject);
    };</v>
      </c>
      <c r="AA232" s="7" t="str">
        <f>CONCATENATE(Formatting!B$1,"case ",Q232,": {//Origin [",A232,"] Method [",TRIM(Y232),"]",CHAR(10),IF(F232="","",IF(F232=1,CONCATENATE(Formatting!B$1,Formatting!B$1,G232," ",H232,"=(",R232,") argObject.get(0);",CHAR(10)),CONCATENATE(Formatting!B$1,Formatting!B$1,G232," ",H232,"=(",R232,") argObject.get(0);",CHAR(10),Formatting!B$1,Formatting!B$1,I232," ",J232,"=(",S232,") argObject.get(1);",CHAR(10)))),IF(C232="void",CONCATENATE(Formatting!B$1,Formatting!B$1,"break; }"),CONCATENATE(Formatting!B$1,Formatting!B$1,C232," result=",IF(C232="void","null",IF(OR(C232="byte",C232="int",C232="long"),"0",IF(C232="String",CONCATENATE(CHAR(34),"Placeholder",CHAR(34)),IF(C232="byte[]",CONCATENATE("new byte[",D232,"]"),"ERROR")))),";",CHAR(10),Formatting!B$1,Formatting!B$1,"globalResult=result;",CHAR(10),Formatting!B$1,Formatting!B$1,"break;}")))</f>
        <v xml:space="preserve">    case 5001: {//Origin [IFDIR] Method [byte[] runRawCommand(int cmdID,byte[] data);//5001//Low level command to interact with FDIR.]
        int cmdID=(Integer) argObject.get(0);
        byte[] data=(byte[]) argObject.get(1);
        byte[] result=new byte[0];
        globalResult=result;
        break;}</v>
      </c>
      <c r="AB232" s="7" t="str">
        <f t="shared" si="36"/>
        <v>/**
&lt;pre&gt;
Low level command to interact with FDIR.
Input parameters:int cmdID,byte[] data
Return parameters:byte[]
Size of returned parameters: 0
This commands accepts generic structures for FDIR.
&lt;/pre&gt;
*/
byte[] runRawCommand(int cmdID,byte[] data);//5001</v>
      </c>
    </row>
    <row r="233" spans="1:28" ht="135" x14ac:dyDescent="0.25">
      <c r="K233" s="11"/>
      <c r="L233" s="11"/>
      <c r="M233" s="11"/>
      <c r="N233" s="11"/>
      <c r="O233" s="11"/>
      <c r="P233" s="11"/>
      <c r="R233" s="3" t="str">
        <f>IF(G233="","",VLOOKUP(G233,'Data types'!A$1:B$20,2,FALSE))</f>
        <v/>
      </c>
      <c r="S233" s="3" t="str">
        <f>IF(I233="","",VLOOKUP(I233,'Data types'!A$1:B$20,2,FALSE))</f>
        <v/>
      </c>
      <c r="T233" s="3" t="str">
        <f>IF(K233="","",VLOOKUP(K233,'Data types'!A$1:B$20,2,FALSE))</f>
        <v/>
      </c>
      <c r="U233" s="3" t="str">
        <f t="shared" si="33"/>
        <v/>
      </c>
      <c r="V233" s="3" t="str">
        <f t="shared" si="34"/>
        <v/>
      </c>
      <c r="W233" s="3" t="str">
        <f>IF(C233="","",VLOOKUP(C233,'Data types'!$A$1:$B$20,2,FALSE))</f>
        <v/>
      </c>
      <c r="X233" s="24" t="str">
        <f t="shared" si="35"/>
        <v>/**
&lt;pre&gt;
Input parameters:
Return parameters:
Size of returned parameters: 0
&lt;/pre&gt;
*/</v>
      </c>
      <c r="Y233" s="6" t="s">
        <v>29</v>
      </c>
      <c r="Z233" s="7" t="s">
        <v>29</v>
      </c>
      <c r="AA233" s="7"/>
      <c r="AB233" s="7" t="str">
        <f t="shared" si="36"/>
        <v>/**
&lt;pre&gt;
Input parameters:
Return parameters:
Size of returned parameters: 0
&lt;/pre&gt;
*/
 ();//</v>
      </c>
    </row>
    <row r="234" spans="1:28" s="17" customFormat="1" ht="150" x14ac:dyDescent="0.25">
      <c r="R234" s="3" t="str">
        <f>IF(G234="","",VLOOKUP(G234,'Data types'!A$1:B$20,2,FALSE))</f>
        <v/>
      </c>
      <c r="S234" s="3" t="str">
        <f>IF(I234="","",VLOOKUP(I234,'Data types'!A$1:B$20,2,FALSE))</f>
        <v/>
      </c>
      <c r="T234" s="3" t="str">
        <f>IF(K234="","",VLOOKUP(K234,'Data types'!A$1:B$20,2,FALSE))</f>
        <v/>
      </c>
      <c r="U234" s="3" t="str">
        <f t="shared" si="33"/>
        <v/>
      </c>
      <c r="V234" s="3" t="str">
        <f t="shared" si="34"/>
        <v/>
      </c>
      <c r="W234" s="3" t="str">
        <f>IF(C234="","",VLOOKUP(C234,'Data types'!$A$1:$B$20,2,FALSE))</f>
        <v/>
      </c>
      <c r="X234" s="24" t="str">
        <f t="shared" si="35"/>
        <v>/**
&lt;pre&gt;
Input parameters:
Return parameters:
Size of returned parameters: 0
&lt;/pre&gt;
*/</v>
      </c>
      <c r="AB234" s="7" t="str">
        <f t="shared" si="36"/>
        <v>/**
&lt;pre&gt;
Input parameters:
Return parameters:
Size of returned parameters: 0
&lt;/pre&gt;
*/
 ();//</v>
      </c>
    </row>
    <row r="235" spans="1:28" s="20" customFormat="1" ht="150" x14ac:dyDescent="0.25">
      <c r="A235" s="20" t="s">
        <v>100</v>
      </c>
      <c r="R235" s="3" t="str">
        <f>IF(G235="","",VLOOKUP(G235,'Data types'!A$1:B$20,2,FALSE))</f>
        <v/>
      </c>
      <c r="S235" s="3" t="str">
        <f>IF(I235="","",VLOOKUP(I235,'Data types'!A$1:B$20,2,FALSE))</f>
        <v/>
      </c>
      <c r="T235" s="3" t="str">
        <f>IF(K235="","",VLOOKUP(K235,'Data types'!A$1:B$20,2,FALSE))</f>
        <v/>
      </c>
      <c r="U235" s="3" t="str">
        <f t="shared" si="33"/>
        <v/>
      </c>
      <c r="V235" s="3" t="str">
        <f t="shared" si="34"/>
        <v/>
      </c>
      <c r="W235" s="3" t="str">
        <f>IF(C235="","",VLOOKUP(C235,'Data types'!$A$1:$B$20,2,FALSE))</f>
        <v/>
      </c>
      <c r="X235" s="24" t="str">
        <f t="shared" si="35"/>
        <v>/**
&lt;pre&gt;
Input parameters:
Return parameters:
Size of returned parameters: 0
&lt;/pre&gt;
*/</v>
      </c>
      <c r="Y235" s="21"/>
      <c r="Z235" s="21"/>
      <c r="AB235" s="7" t="str">
        <f t="shared" si="36"/>
        <v>/**
&lt;pre&gt;
Input parameters:
Return parameters:
Size of returned parameters: 0
&lt;/pre&gt;
*/
 ();//</v>
      </c>
    </row>
    <row r="236" spans="1:28" ht="150" x14ac:dyDescent="0.25">
      <c r="A236" s="2" t="str">
        <f>CONCATENATE("I",A$235)</f>
        <v>ISDR</v>
      </c>
      <c r="B236" s="2" t="str">
        <f>CONCATENATE("P",A$235)</f>
        <v>PSDR</v>
      </c>
      <c r="Q236" s="3">
        <v>6000</v>
      </c>
      <c r="R236" s="3" t="str">
        <f>IF(G236="","",VLOOKUP(G236,'Data types'!A$1:B$20,2,FALSE))</f>
        <v/>
      </c>
      <c r="S236" s="3" t="str">
        <f>IF(I236="","",VLOOKUP(I236,'Data types'!A$1:B$20,2,FALSE))</f>
        <v/>
      </c>
      <c r="T236" s="3" t="str">
        <f>IF(K236="","",VLOOKUP(K236,'Data types'!A$1:B$20,2,FALSE))</f>
        <v/>
      </c>
      <c r="U236" s="3" t="str">
        <f t="shared" si="33"/>
        <v/>
      </c>
      <c r="V236" s="3" t="str">
        <f t="shared" si="34"/>
        <v/>
      </c>
      <c r="W236" s="3" t="str">
        <f>IF(C236="","",VLOOKUP(C236,'Data types'!$A$1:$B$20,2,FALSE))</f>
        <v/>
      </c>
      <c r="X236" s="24" t="str">
        <f t="shared" si="35"/>
        <v>/**
&lt;pre&gt;
Input parameters:
Return parameters:
Size of returned parameters: 0
&lt;/pre&gt;
*/</v>
      </c>
      <c r="Y236" s="7" t="str">
        <f>CONCATENATE("public interface ",A236,"{")</f>
        <v>public interface ISDR{</v>
      </c>
      <c r="Z236" s="7" t="str">
        <f>CONCATENATE("public class ",B236," extends GenericPeripheral implements ",A236,"{",CHAR(10),"public ",B236,"(SimulatorNode simulatorNode,String name){",CHAR(10),"super(simulatorNode,name);",CHAR(10),"}")</f>
        <v>public class PSDR extends GenericPeripheral implements ISDR{
public PSDR(SimulatorNode simulatorNode,String name){
super(simulatorNode,name);
}</v>
      </c>
      <c r="AA236" s="6"/>
      <c r="AB236" s="7" t="str">
        <f t="shared" si="36"/>
        <v>/**
&lt;pre&gt;
Input parameters:
Return parameters:
Size of returned parameters: 0
&lt;/pre&gt;
*/
 ();//6000</v>
      </c>
    </row>
    <row r="237" spans="1:28" ht="150" x14ac:dyDescent="0.25">
      <c r="A237" s="2" t="str">
        <f t="shared" ref="A237:A239" si="40">CONCATENATE("I",A$235)</f>
        <v>ISDR</v>
      </c>
      <c r="B237" s="2" t="str">
        <f t="shared" ref="B237:B239" si="41">CONCATENATE("P",A$235)</f>
        <v>PSDR</v>
      </c>
      <c r="C237" s="2" t="str">
        <f>'Data types'!A$5</f>
        <v>byte[]</v>
      </c>
      <c r="D237" s="2">
        <v>0</v>
      </c>
      <c r="E237" s="2" t="s">
        <v>16</v>
      </c>
      <c r="F237" s="2">
        <v>2</v>
      </c>
      <c r="G237" s="2" t="str">
        <f>'Data types'!A$2</f>
        <v>int</v>
      </c>
      <c r="H237" s="2" t="s">
        <v>20</v>
      </c>
      <c r="I237" s="2" t="str">
        <f>'Data types'!A$5</f>
        <v>byte[]</v>
      </c>
      <c r="J237" s="10" t="s">
        <v>24</v>
      </c>
      <c r="K237" s="10"/>
      <c r="L237" s="10"/>
      <c r="M237" s="10" t="str">
        <f>CONCATENATE("Low level command to interact with ",A$235,".")</f>
        <v>Low level command to interact with SDR.</v>
      </c>
      <c r="N237" s="16" t="str">
        <f>CONCATENATE("This commands accepts generic structures for ",A$235,".")</f>
        <v>This commands accepts generic structures for SDR.</v>
      </c>
      <c r="O237" s="16"/>
      <c r="P237" s="9"/>
      <c r="Q237" s="3">
        <f>Q236+1</f>
        <v>6001</v>
      </c>
      <c r="R237" s="3" t="str">
        <f>IF(G237="","",VLOOKUP(G237,'Data types'!A$1:B$20,2,FALSE))</f>
        <v>Integer</v>
      </c>
      <c r="S237" s="3" t="str">
        <f>IF(I237="","",VLOOKUP(I237,'Data types'!A$1:B$20,2,FALSE))</f>
        <v>byte[]</v>
      </c>
      <c r="T237" s="3" t="str">
        <f>IF(K237="","",VLOOKUP(K237,'Data types'!A$1:B$20,2,FALSE))</f>
        <v/>
      </c>
      <c r="U237" s="3" t="str">
        <f t="shared" si="33"/>
        <v>cmdID,data</v>
      </c>
      <c r="V237" s="3" t="str">
        <f t="shared" si="34"/>
        <v>int cmdID,byte[] data</v>
      </c>
      <c r="W237" s="3" t="str">
        <f>IF(C237="","",VLOOKUP(C237,'Data types'!$A$1:$B$20,2,FALSE))</f>
        <v>byte[]</v>
      </c>
      <c r="X237" s="24" t="str">
        <f t="shared" si="35"/>
        <v>/**
&lt;pre&gt;
Low level command to interact with SDR.
Input parameters:int cmdID,byte[] data
Return parameters:byte[]
Size of returned parameters: 0
This commands accepts generic structures for SDR.
&lt;/pre&gt;
*/</v>
      </c>
      <c r="Y237" s="6" t="str">
        <f>CONCATENATE(Formatting!B$1,C237," ",E237,"(",V237,");//",Q237,"//",M237)</f>
        <v xml:space="preserve">    byte[] runRawCommand(int cmdID,byte[] data);//6001//Low level command to interact with SDR.</v>
      </c>
      <c r="Z237" s="7" t="str">
        <f>CONCATENATE(Formatting!B$1,"@Override",CHAR(10),Formatting!B$1,"@InternalData (internalID=",Q237,",commandIDs={",CHAR(34),O237,CHAR(34),",",CHAR(34),P237,CHAR(34),"},argNames={",IF(F237="",CONCATENATE(CHAR(34),CHAR(34)),IF(F237=1,CONCATENATE(CHAR(34),H237,CHAR(34)),IF(F237=2,CONCATENATE(CHAR(34),H237,CHAR(34),",",CHAR(34),J237,CHAR(34)),IF(F237=3,CONCATENATE(CHAR(34),H237,CHAR(34),",",CHAR(34),J237,CHAR(34),",",CHAR(34),L237,CHAR(34)),"other")))),"})",CHAR(10),Formatting!B$1,"public ",C237," ",E237,"(",V237,") {",CHAR(10),IF(F237="",CONCATENATE(Formatting!B$1,Formatting!B$1,"ArrayList&lt;Object&gt; argObject=null;",CHAR(10)),IF(F237=1,CONCATENATE(Formatting!B$1,Formatting!B$1,"ArrayList&lt;Object&gt; argObject = new ArrayList&lt;Object&gt;();",CHAR(10),Formatting!B$1,Formatting!B$1,"argObject.add(",H237,");",CHAR(10)),IF(F237=2,CONCATENATE(Formatting!B$1,Formatting!B$1,"ArrayList&lt;Object&gt; argObject = new ArrayList&lt;Object&gt;();",CHAR(10),Formatting!B$1,Formatting!B$1,"argObject.add(",H237,");",CHAR(10),Formatting!B$1,Formatting!B$1,"argObject.add(",J237,");",CHAR(10)),CONCATENATE(Formatting!B$1,Formatting!B$1,"ArrayList&lt;Object&gt; argObject = new ArrayList&lt;Object&gt;();",CHAR(10),Formatting!B$1,Formatting!B$1,"argObject.add(",H237,");",CHAR(10),Formatting!B$1,Formatting!B$1,"argObject.add(",J237,");",CHAR(10),Formatting!B$1,Formatting!B$1,"argObject.add(",L237,");",CHAR(10))))),IF(C237="void",CONCATENATE(Formatting!B$1,Formatting!B$1),CONCATENATE(Formatting!B$1,Formatting!B$1,"return (",W237,") ")),"super.getSimulatorNode().runGenericMethod(",Q237,",argObject);",CHAR(10),Formatting!B$1,"};")</f>
        <v xml:space="preserve">    @Override
    @InternalData (internalID=6001,commandIDs={"",""},argNames={"cmdID","data"})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super.getSimulatorNode().runGenericMethod(6001,argObject);
    };</v>
      </c>
      <c r="AA237" s="7" t="str">
        <f>CONCATENATE(Formatting!B$1,"case ",Q237,": {//Origin [",A237,"] Method [",TRIM(Y237),"]",CHAR(10),IF(F237="","",IF(F237=1,CONCATENATE(Formatting!B$1,Formatting!B$1,G237," ",H237,"=(",R237,") argObject.get(0);",CHAR(10)),CONCATENATE(Formatting!B$1,Formatting!B$1,G237," ",H237,"=(",R237,") argObject.get(0);",CHAR(10),Formatting!B$1,Formatting!B$1,I237," ",J237,"=(",S237,") argObject.get(1);",CHAR(10)))),IF(C237="void",CONCATENATE(Formatting!B$1,Formatting!B$1,"break; }"),CONCATENATE(Formatting!B$1,Formatting!B$1,C237," result=",IF(C237="void","null",IF(OR(C237="byte",C237="int",C237="long"),"0",IF(C237="String",CONCATENATE(CHAR(34),"Placeholder",CHAR(34)),IF(C237="byte[]",CONCATENATE("new byte[",D237,"]"),"ERROR")))),";",CHAR(10),Formatting!B$1,Formatting!B$1,"globalResult=result;",CHAR(10),Formatting!B$1,Formatting!B$1,"break;}")))</f>
        <v xml:space="preserve">    case 6001: {//Origin [ISDR] Method [byte[] runRawCommand(int cmdID,byte[] data);//6001//Low level command to interact with SDR.]
        int cmdID=(Integer) argObject.get(0);
        byte[] data=(byte[]) argObject.get(1);
        byte[] result=new byte[0];
        globalResult=result;
        break;}</v>
      </c>
      <c r="AB237" s="7" t="str">
        <f t="shared" si="36"/>
        <v>/**
&lt;pre&gt;
Low level command to interact with SDR.
Input parameters:int cmdID,byte[] data
Return parameters:byte[]
Size of returned parameters: 0
This commands accepts generic structures for SDR.
&lt;/pre&gt;
*/
byte[] runRawCommand(int cmdID,byte[] data);//6001</v>
      </c>
    </row>
    <row r="238" spans="1:28" ht="150" customHeight="1" x14ac:dyDescent="0.25">
      <c r="A238" s="2" t="str">
        <f t="shared" si="40"/>
        <v>ISDR</v>
      </c>
      <c r="B238" s="2" t="str">
        <f t="shared" si="41"/>
        <v>PSDR</v>
      </c>
      <c r="C238" s="2" t="str">
        <f>'Data types'!A$1</f>
        <v>void</v>
      </c>
      <c r="E238" s="2" t="s">
        <v>579</v>
      </c>
      <c r="F238" s="2">
        <v>1</v>
      </c>
      <c r="G238" s="2" t="str">
        <f>'Data types'!$A$7</f>
        <v>String</v>
      </c>
      <c r="H238" s="2" t="s">
        <v>576</v>
      </c>
      <c r="J238" s="10"/>
      <c r="K238" s="10"/>
      <c r="L238" s="10"/>
      <c r="M238" s="10" t="s">
        <v>580</v>
      </c>
      <c r="N238" s="10" t="s">
        <v>581</v>
      </c>
      <c r="O238" s="10"/>
      <c r="P238" s="9"/>
      <c r="Q238" s="3">
        <f>Q237+1</f>
        <v>6002</v>
      </c>
      <c r="R238" s="3" t="str">
        <f>IF(G238="","",VLOOKUP(G238,'Data types'!A$1:B$20,2,FALSE))</f>
        <v>String</v>
      </c>
      <c r="S238" s="3" t="str">
        <f>IF(I238="","",VLOOKUP(I238,'Data types'!A$1:B$20,2,FALSE))</f>
        <v/>
      </c>
      <c r="T238" s="3" t="str">
        <f>IF(K238="","",VLOOKUP(K238,'Data types'!A$1:B$20,2,FALSE))</f>
        <v/>
      </c>
      <c r="U238" s="3" t="str">
        <f t="shared" ref="U238:U239" si="42">IF(F238="","",IF(F238=1,CONCATENATE(H238),CONCATENATE(H238,",",J238)))</f>
        <v>fileName</v>
      </c>
      <c r="V238" s="3" t="str">
        <f t="shared" ref="V238:V239" si="43">IF(F238="","",IF(F238=1,CONCATENATE(G238," ",H238),IF(F238=2,CONCATENATE(G238," ",H238,",",I238," ",J238),CONCATENATE(G238," ",H238,",",I238," ",J238,",",K238," ",L238))))</f>
        <v>String fileName</v>
      </c>
      <c r="W238" s="3">
        <f>IF(C238="","",VLOOKUP(C238,'Data types'!$A$1:$B$20,2,FALSE))</f>
        <v>0</v>
      </c>
      <c r="X238" s="24" t="str">
        <f t="shared" si="35"/>
        <v>/**
&lt;pre&gt;
Simulator helper command: preload into memory a raw data file
Input parameters:String fileName
Return parameters:void
Size of returned parameters: 0
The filename of the data raw file. It is expected to be found in HOME/ops-sat-resources
&lt;/pre&gt;
*/</v>
      </c>
      <c r="Y238" s="6" t="str">
        <f>CONCATENATE(Formatting!B$1,C238," ",E238,"(",V238,");//",Q238,"//",M238)</f>
        <v xml:space="preserve">    void simPreloadFile(String fileName);//6002//Simulator helper command: preload into memory a raw data file</v>
      </c>
      <c r="Z238" s="7" t="str">
        <f>CONCATENATE(Formatting!B$1,"@Override",CHAR(10),Formatting!B$1,"@InternalData (internalID=",Q238,",commandIDs={",CHAR(34),O238,CHAR(34),",",CHAR(34),P238,CHAR(34),"},argNames={",IF(F238="",CONCATENATE(CHAR(34),CHAR(34)),IF(F238=1,CONCATENATE(CHAR(34),H238,CHAR(34)),IF(F238=2,CONCATENATE(CHAR(34),H238,CHAR(34),",",CHAR(34),J238,CHAR(34)),IF(F238=3,CONCATENATE(CHAR(34),H238,CHAR(34),",",CHAR(34),J238,CHAR(34),",",CHAR(34),L238,CHAR(34)),"other")))),"})",CHAR(10),Formatting!B$1,"public ",C238," ",E238,"(",V238,") {",CHAR(10),IF(F238="",CONCATENATE(Formatting!B$1,Formatting!B$1,"ArrayList&lt;Object&gt; argObject=null;",CHAR(10)),IF(F238=1,CONCATENATE(Formatting!B$1,Formatting!B$1,"ArrayList&lt;Object&gt; argObject = new ArrayList&lt;Object&gt;();",CHAR(10),Formatting!B$1,Formatting!B$1,"argObject.add(",H238,");",CHAR(10)),IF(F238=2,CONCATENATE(Formatting!B$1,Formatting!B$1,"ArrayList&lt;Object&gt; argObject = new ArrayList&lt;Object&gt;();",CHAR(10),Formatting!B$1,Formatting!B$1,"argObject.add(",H238,");",CHAR(10),Formatting!B$1,Formatting!B$1,"argObject.add(",J238,");",CHAR(10)),CONCATENATE(Formatting!B$1,Formatting!B$1,"ArrayList&lt;Object&gt; argObject = new ArrayList&lt;Object&gt;();",CHAR(10),Formatting!B$1,Formatting!B$1,"argObject.add(",H238,");",CHAR(10),Formatting!B$1,Formatting!B$1,"argObject.add(",J238,");",CHAR(10),Formatting!B$1,Formatting!B$1,"argObject.add(",L238,");",CHAR(10))))),IF(C238="void",CONCATENATE(Formatting!B$1,Formatting!B$1),CONCATENATE(Formatting!B$1,Formatting!B$1,"return (",W238,") ")),"super.getSimulatorNode().runGenericMethod(",Q238,",argObject);",CHAR(10),Formatting!B$1,"};")</f>
        <v xml:space="preserve">    @Override
    @InternalData (internalID=6002,commandIDs={"",""},argNames={"fileName"})
    public void simPreloadFile(String fileName) {
        ArrayList&lt;Object&gt; argObject = new ArrayList&lt;Object&gt;();
        argObject.add(fileName);
        super.getSimulatorNode().runGenericMethod(6002,argObject);
    };</v>
      </c>
      <c r="AA238" s="7" t="str">
        <f>CONCATENATE(Formatting!B$1,"case ",Q238,": {//Origin [",A238,"] Method [",TRIM(Y238),"]",CHAR(10),IF(F238="","",IF(F238=1,CONCATENATE(Formatting!B$1,Formatting!B$1,G238," ",H238,"=(",R238,") argObject.get(0);",CHAR(10)),CONCATENATE(Formatting!B$1,Formatting!B$1,G238," ",H238,"=(",R238,") argObject.get(0);",CHAR(10),Formatting!B$1,Formatting!B$1,I238," ",J238,"=(",S238,") argObject.get(1);",CHAR(10)))),IF(C238="void",CONCATENATE(Formatting!B$1,Formatting!B$1,"break; }"),CONCATENATE(Formatting!B$1,Formatting!B$1,C238," result=",IF(C238="void","null",IF(OR(C238="byte",C238="int",C238="long"),"0",IF(C238="String",CONCATENATE(CHAR(34),"Placeholder",CHAR(34)),IF(C238="byte[]",CONCATENATE("new byte[",D238,"]"),"ERROR")))),";",CHAR(10),Formatting!B$1,Formatting!B$1,"globalResult=result;",CHAR(10),Formatting!B$1,Formatting!B$1,"break;}")))</f>
        <v xml:space="preserve">    case 6002: {//Origin [ISDR] Method [void simPreloadFile(String fileName);//6002//Simulator helper command: preload into memory a raw data file]
        String fileName=(String) argObject.get(0);
        break; }</v>
      </c>
      <c r="AB238" s="7" t="str">
        <f t="shared" si="36"/>
        <v>/**
&lt;pre&gt;
Simulator helper command: preload into memory a raw data file
Input parameters:String fileName
Return parameters:void
Size of returned parameters: 0
The filename of the data raw file. It is expected to be found in HOME/ops-sat-resources
&lt;/pre&gt;
*/
void simPreloadFile(String fileName);//6002</v>
      </c>
    </row>
    <row r="239" spans="1:28" ht="150" x14ac:dyDescent="0.25">
      <c r="A239" s="2" t="str">
        <f t="shared" si="40"/>
        <v>ISDR</v>
      </c>
      <c r="B239" s="2" t="str">
        <f t="shared" si="41"/>
        <v>PSDR</v>
      </c>
      <c r="C239" s="2" t="str">
        <f>'Data types'!A$12</f>
        <v>double[]</v>
      </c>
      <c r="E239" s="2" t="s">
        <v>582</v>
      </c>
      <c r="F239" s="2">
        <v>1</v>
      </c>
      <c r="G239" s="2" t="str">
        <f>'Data types'!A$2</f>
        <v>int</v>
      </c>
      <c r="H239" s="2" t="s">
        <v>583</v>
      </c>
      <c r="J239" s="10"/>
      <c r="K239" s="10"/>
      <c r="L239" s="10"/>
      <c r="M239" s="10" t="s">
        <v>584</v>
      </c>
      <c r="N239" s="16"/>
      <c r="O239" s="16"/>
      <c r="P239" s="12"/>
      <c r="Q239" s="3">
        <f t="shared" ref="Q239" si="44">Q238+1</f>
        <v>6003</v>
      </c>
      <c r="R239" s="3" t="str">
        <f>IF(G239="","",VLOOKUP(G239,'Data types'!A$1:B$20,2,FALSE))</f>
        <v>Integer</v>
      </c>
      <c r="S239" s="3" t="str">
        <f>IF(I239="","",VLOOKUP(I239,'Data types'!A$1:B$20,2,FALSE))</f>
        <v/>
      </c>
      <c r="T239" s="3" t="str">
        <f>IF(K239="","",VLOOKUP(K239,'Data types'!A$1:B$20,2,FALSE))</f>
        <v/>
      </c>
      <c r="U239" s="3" t="str">
        <f t="shared" si="42"/>
        <v>numberSamples</v>
      </c>
      <c r="V239" s="3" t="str">
        <f t="shared" si="43"/>
        <v>int numberSamples</v>
      </c>
      <c r="W239" s="3" t="str">
        <f>IF(C239="","",VLOOKUP(C239,'Data types'!$A$1:$B$20,2,FALSE))</f>
        <v>double[]</v>
      </c>
      <c r="X239" s="24" t="str">
        <f t="shared" si="35"/>
        <v>/**
&lt;pre&gt;
Read samples from operating buffer
Input parameters:int numberSamples
Return parameters:double[]
Size of returned parameters: 0
&lt;/pre&gt;
*/</v>
      </c>
      <c r="Y239" s="6" t="str">
        <f>CONCATENATE(Formatting!B$1,C239," ",E239,"(",V239,");//",Q239,"//",M239)</f>
        <v xml:space="preserve">    double[] readFromBuffer(int numberSamples);//6003//Read samples from operating buffer</v>
      </c>
      <c r="Z239" s="7" t="str">
        <f>CONCATENATE(Formatting!B$1,"@Override",CHAR(10),Formatting!B$1,"@InternalData (internalID=",Q239,",commandIDs={",CHAR(34),O239,CHAR(34),",",CHAR(34),P239,CHAR(34),"},argNames={",IF(F239="",CONCATENATE(CHAR(34),CHAR(34)),IF(F239=1,CONCATENATE(CHAR(34),H239,CHAR(34)),IF(F239=2,CONCATENATE(CHAR(34),H239,CHAR(34),",",CHAR(34),J239,CHAR(34)),IF(F239=3,CONCATENATE(CHAR(34),H239,CHAR(34),",",CHAR(34),J239,CHAR(34),",",CHAR(34),L239,CHAR(34)),"other")))),"})",CHAR(10),Formatting!B$1,"public ",C239," ",E239,"(",V239,") {",CHAR(10),IF(F239="",CONCATENATE(Formatting!B$1,Formatting!B$1,"ArrayList&lt;Object&gt; argObject=null;",CHAR(10)),IF(F239=1,CONCATENATE(Formatting!B$1,Formatting!B$1,"ArrayList&lt;Object&gt; argObject = new ArrayList&lt;Object&gt;();",CHAR(10),Formatting!B$1,Formatting!B$1,"argObject.add(",H239,");",CHAR(10)),IF(F239=2,CONCATENATE(Formatting!B$1,Formatting!B$1,"ArrayList&lt;Object&gt; argObject = new ArrayList&lt;Object&gt;();",CHAR(10),Formatting!B$1,Formatting!B$1,"argObject.add(",H239,");",CHAR(10),Formatting!B$1,Formatting!B$1,"argObject.add(",J239,");",CHAR(10)),CONCATENATE(Formatting!B$1,Formatting!B$1,"ArrayList&lt;Object&gt; argObject = new ArrayList&lt;Object&gt;();",CHAR(10),Formatting!B$1,Formatting!B$1,"argObject.add(",H239,");",CHAR(10),Formatting!B$1,Formatting!B$1,"argObject.add(",J239,");",CHAR(10),Formatting!B$1,Formatting!B$1,"argObject.add(",L239,");",CHAR(10))))),IF(C239="void",CONCATENATE(Formatting!B$1,Formatting!B$1),CONCATENATE(Formatting!B$1,Formatting!B$1,"return (",W239,") ")),"super.getSimulatorNode().runGenericMethod(",Q239,",argObject);",CHAR(10),Formatting!B$1,"};")</f>
        <v xml:space="preserve">    @Override
    @InternalData (internalID=6003,commandIDs={"",""},argNames={"numberSamples"})
    public double[] readFromBuffer(int numberSamples) {
        ArrayList&lt;Object&gt; argObject = new ArrayList&lt;Object&gt;();
        argObject.add(numberSamples);
        return (double[]) super.getSimulatorNode().runGenericMethod(6003,argObject);
    };</v>
      </c>
      <c r="AA239" s="7" t="str">
        <f>CONCATENATE(Formatting!B$1,"case ",Q239,": {//Origin [",A239,"] Method [",TRIM(Y239),"]",CHAR(10),IF(F239="","",IF(F239=1,CONCATENATE(Formatting!B$1,Formatting!B$1,G239," ",H239,"=(",R239,") argObject.get(0);",CHAR(10)),CONCATENATE(Formatting!B$1,Formatting!B$1,G239," ",H239,"=(",R239,") argObject.get(0);",CHAR(10),Formatting!B$1,Formatting!B$1,I239," ",J239,"=(",S239,") argObject.get(1);",CHAR(10)))),IF(C239="void",CONCATENATE(Formatting!B$1,Formatting!B$1,"break; }"),CONCATENATE(Formatting!B$1,Formatting!B$1,C239," result=",IF(C239="void","null",IF(OR(C239="byte",C239="int",C239="long"),"0",IF(C239="String",CONCATENATE(CHAR(34),"Placeholder",CHAR(34)),IF(C239="byte[]",CONCATENATE("new byte[",D239,"]"),"ERROR")))),";",CHAR(10),Formatting!B$1,Formatting!B$1,"globalResult=result;",CHAR(10),Formatting!B$1,Formatting!B$1,"break;}")))</f>
        <v xml:space="preserve">    case 6003: {//Origin [ISDR] Method [double[] readFromBuffer(int numberSamples);//6003//Read samples from operating buffer]
        int numberSamples=(Integer) argObject.get(0);
        double[] result=ERROR;
        globalResult=result;
        break;}</v>
      </c>
      <c r="AB239" s="7" t="str">
        <f t="shared" si="36"/>
        <v>/**
&lt;pre&gt;
Read samples from operating buffer
Input parameters:int numberSamples
Return parameters:double[]
Size of returned parameters: 0
&lt;/pre&gt;
*/
double[] readFromBuffer(int numberSamples);//6003</v>
      </c>
    </row>
    <row r="240" spans="1:28" ht="135" x14ac:dyDescent="0.25">
      <c r="K240" s="11"/>
      <c r="L240" s="11"/>
      <c r="M240" s="11"/>
      <c r="N240" s="11"/>
      <c r="O240" s="11"/>
      <c r="P240" s="11"/>
      <c r="R240" s="3" t="str">
        <f>IF(G240="","",VLOOKUP(G240,'Data types'!A$1:B$20,2,FALSE))</f>
        <v/>
      </c>
      <c r="S240" s="3" t="str">
        <f>IF(I240="","",VLOOKUP(I240,'Data types'!A$1:B$20,2,FALSE))</f>
        <v/>
      </c>
      <c r="T240" s="3" t="str">
        <f>IF(K240="","",VLOOKUP(K240,'Data types'!A$1:B$20,2,FALSE))</f>
        <v/>
      </c>
      <c r="U240" s="3" t="str">
        <f t="shared" si="33"/>
        <v/>
      </c>
      <c r="V240" s="3" t="str">
        <f t="shared" si="34"/>
        <v/>
      </c>
      <c r="W240" s="3" t="str">
        <f>IF(C240="","",VLOOKUP(C240,'Data types'!$A$1:$B$20,2,FALSE))</f>
        <v/>
      </c>
      <c r="X240" s="24" t="str">
        <f t="shared" si="35"/>
        <v>/**
&lt;pre&gt;
Input parameters:
Return parameters:
Size of returned parameters: 0
&lt;/pre&gt;
*/</v>
      </c>
      <c r="Y240" s="6" t="s">
        <v>29</v>
      </c>
      <c r="Z240" s="7" t="s">
        <v>29</v>
      </c>
      <c r="AA240" s="7"/>
      <c r="AB240" s="7"/>
    </row>
    <row r="241" spans="1:28" s="17" customFormat="1" ht="135" x14ac:dyDescent="0.25">
      <c r="R241" s="3" t="str">
        <f>IF(G241="","",VLOOKUP(G241,'Data types'!A$1:B$20,2,FALSE))</f>
        <v/>
      </c>
      <c r="S241" s="3" t="str">
        <f>IF(I241="","",VLOOKUP(I241,'Data types'!A$1:B$20,2,FALSE))</f>
        <v/>
      </c>
      <c r="T241" s="3" t="str">
        <f>IF(K241="","",VLOOKUP(K241,'Data types'!A$1:B$20,2,FALSE))</f>
        <v/>
      </c>
      <c r="U241" s="3" t="str">
        <f t="shared" si="33"/>
        <v/>
      </c>
      <c r="V241" s="3" t="str">
        <f t="shared" si="34"/>
        <v/>
      </c>
      <c r="W241" s="3" t="str">
        <f>IF(C241="","",VLOOKUP(C241,'Data types'!$A$1:$B$20,2,FALSE))</f>
        <v/>
      </c>
      <c r="X241" s="24" t="str">
        <f t="shared" si="35"/>
        <v>/**
&lt;pre&gt;
Input parameters:
Return parameters:
Size of returned parameters: 0
&lt;/pre&gt;
*/</v>
      </c>
      <c r="AB241" s="7"/>
    </row>
    <row r="242" spans="1:28" s="20" customFormat="1" ht="135" x14ac:dyDescent="0.25">
      <c r="A242" s="20" t="s">
        <v>103</v>
      </c>
      <c r="R242" s="3" t="str">
        <f>IF(G242="","",VLOOKUP(G242,'Data types'!A$1:B$20,2,FALSE))</f>
        <v/>
      </c>
      <c r="S242" s="3" t="str">
        <f>IF(I242="","",VLOOKUP(I242,'Data types'!A$1:B$20,2,FALSE))</f>
        <v/>
      </c>
      <c r="T242" s="3" t="str">
        <f>IF(K242="","",VLOOKUP(K242,'Data types'!A$1:B$20,2,FALSE))</f>
        <v/>
      </c>
      <c r="U242" s="3" t="str">
        <f t="shared" si="33"/>
        <v/>
      </c>
      <c r="V242" s="3" t="str">
        <f t="shared" si="34"/>
        <v/>
      </c>
      <c r="W242" s="3" t="str">
        <f>IF(C242="","",VLOOKUP(C242,'Data types'!$A$1:$B$20,2,FALSE))</f>
        <v/>
      </c>
      <c r="X242" s="24" t="str">
        <f t="shared" si="35"/>
        <v>/**
&lt;pre&gt;
Input parameters:
Return parameters:
Size of returned parameters: 0
&lt;/pre&gt;
*/</v>
      </c>
      <c r="Y242" s="21"/>
      <c r="Z242" s="21"/>
      <c r="AB242" s="7"/>
    </row>
    <row r="243" spans="1:28" ht="150" x14ac:dyDescent="0.25">
      <c r="A243" s="2" t="str">
        <f t="shared" ref="A243:A248" si="45">CONCATENATE("I",A$242)</f>
        <v>IOpticalReceiver</v>
      </c>
      <c r="B243" s="2" t="str">
        <f t="shared" ref="B243:B248" si="46">CONCATENATE("P",A$242)</f>
        <v>POpticalReceiver</v>
      </c>
      <c r="Q243" s="3">
        <v>7000</v>
      </c>
      <c r="R243" s="3" t="str">
        <f>IF(G243="","",VLOOKUP(G243,'Data types'!A$1:B$20,2,FALSE))</f>
        <v/>
      </c>
      <c r="S243" s="3" t="str">
        <f>IF(I243="","",VLOOKUP(I243,'Data types'!A$1:B$20,2,FALSE))</f>
        <v/>
      </c>
      <c r="T243" s="3" t="str">
        <f>IF(K243="","",VLOOKUP(K243,'Data types'!A$1:B$20,2,FALSE))</f>
        <v/>
      </c>
      <c r="U243" s="3" t="str">
        <f t="shared" si="33"/>
        <v/>
      </c>
      <c r="V243" s="3" t="str">
        <f t="shared" si="34"/>
        <v/>
      </c>
      <c r="W243" s="3" t="str">
        <f>IF(C243="","",VLOOKUP(C243,'Data types'!$A$1:$B$20,2,FALSE))</f>
        <v/>
      </c>
      <c r="X243" s="24" t="str">
        <f t="shared" si="35"/>
        <v>/**
&lt;pre&gt;
Input parameters:
Return parameters:
Size of returned parameters: 0
&lt;/pre&gt;
*/</v>
      </c>
      <c r="Y243" s="7" t="str">
        <f>CONCATENATE("public interface ",A243,"{")</f>
        <v>public interface IOpticalReceiver{</v>
      </c>
      <c r="Z243" s="7" t="str">
        <f>CONCATENATE("public class ",B243," extends GenericPeripheral implements ",A243,"{",CHAR(10),"public ",B243,"(SimulatorNode simulatorNode,String name){",CHAR(10),"super(simulatorNode,name);",CHAR(10),"}")</f>
        <v>public class POpticalReceiver extends GenericPeripheral implements IOpticalReceiver{
public POpticalReceiver(SimulatorNode simulatorNode,String name){
super(simulatorNode,name);
}</v>
      </c>
      <c r="AA243" s="6"/>
      <c r="AB243" s="7" t="str">
        <f t="shared" si="36"/>
        <v>/**
&lt;pre&gt;
Input parameters:
Return parameters:
Size of returned parameters: 0
&lt;/pre&gt;
*/
 ();//7000</v>
      </c>
    </row>
    <row r="244" spans="1:28" ht="165" x14ac:dyDescent="0.25">
      <c r="A244" s="2" t="str">
        <f t="shared" si="45"/>
        <v>IOpticalReceiver</v>
      </c>
      <c r="B244" s="2" t="str">
        <f t="shared" si="46"/>
        <v>POpticalReceiver</v>
      </c>
      <c r="C244" s="2" t="str">
        <f>'Data types'!A$5</f>
        <v>byte[]</v>
      </c>
      <c r="D244" s="2">
        <v>0</v>
      </c>
      <c r="E244" s="2" t="s">
        <v>16</v>
      </c>
      <c r="F244" s="2">
        <v>2</v>
      </c>
      <c r="G244" s="2" t="str">
        <f>'Data types'!A$2</f>
        <v>int</v>
      </c>
      <c r="H244" s="2" t="s">
        <v>20</v>
      </c>
      <c r="I244" s="2" t="str">
        <f>'Data types'!A$5</f>
        <v>byte[]</v>
      </c>
      <c r="J244" s="10" t="s">
        <v>24</v>
      </c>
      <c r="K244" s="10"/>
      <c r="L244" s="10"/>
      <c r="M244" s="10" t="str">
        <f>CONCATENATE("Low level command to interact with ",A$242,".")</f>
        <v>Low level command to interact with OpticalReceiver.</v>
      </c>
      <c r="N244" s="16" t="str">
        <f>CONCATENATE("This commands accepts generic structures for ",A$242,".")</f>
        <v>This commands accepts generic structures for OpticalReceiver.</v>
      </c>
      <c r="O244" s="16"/>
      <c r="P244" s="9"/>
      <c r="Q244" s="3">
        <f>Q243+1</f>
        <v>7001</v>
      </c>
      <c r="R244" s="3" t="str">
        <f>IF(G244="","",VLOOKUP(G244,'Data types'!A$1:B$20,2,FALSE))</f>
        <v>Integer</v>
      </c>
      <c r="S244" s="3" t="str">
        <f>IF(I244="","",VLOOKUP(I244,'Data types'!A$1:B$20,2,FALSE))</f>
        <v>byte[]</v>
      </c>
      <c r="T244" s="3" t="str">
        <f>IF(K244="","",VLOOKUP(K244,'Data types'!A$1:B$20,2,FALSE))</f>
        <v/>
      </c>
      <c r="U244" s="3" t="str">
        <f t="shared" si="33"/>
        <v>cmdID,data</v>
      </c>
      <c r="V244" s="3" t="str">
        <f t="shared" si="34"/>
        <v>int cmdID,byte[] data</v>
      </c>
      <c r="W244" s="3" t="str">
        <f>IF(C244="","",VLOOKUP(C244,'Data types'!$A$1:$B$20,2,FALSE))</f>
        <v>byte[]</v>
      </c>
      <c r="X244" s="24" t="str">
        <f t="shared" si="35"/>
        <v>/**
&lt;pre&gt;
Low level command to interact with OpticalReceiver.
Input parameters:int cmdID,byte[] data
Return parameters:byte[]
Size of returned parameters: 0
This commands accepts generic structures for OpticalReceiver.
&lt;/pre&gt;
*/</v>
      </c>
      <c r="Y244" s="6" t="str">
        <f>CONCATENATE(Formatting!B$1,C244," ",E244,"(",V244,");//",Q244,"//",M244)</f>
        <v xml:space="preserve">    byte[] runRawCommand(int cmdID,byte[] data);//7001//Low level command to interact with OpticalReceiver.</v>
      </c>
      <c r="Z244" s="7" t="str">
        <f>CONCATENATE(Formatting!B$1,"@Override",CHAR(10),Formatting!B$1,"@InternalData (internalID=",Q244,",commandIDs={",CHAR(34),O244,CHAR(34),",",CHAR(34),P244,CHAR(34),"},argNames={",IF(F244="",CONCATENATE(CHAR(34),CHAR(34)),IF(F244=1,CONCATENATE(CHAR(34),H244,CHAR(34)),IF(F244=2,CONCATENATE(CHAR(34),H244,CHAR(34),",",CHAR(34),J244,CHAR(34)),IF(F244=3,CONCATENATE(CHAR(34),H244,CHAR(34),",",CHAR(34),J244,CHAR(34),",",CHAR(34),L244,CHAR(34)),"other")))),"})",CHAR(10),Formatting!B$1,"public ",C244," ",E244,"(",V244,") {",CHAR(10),IF(F244="",CONCATENATE(Formatting!B$1,Formatting!B$1,"ArrayList&lt;Object&gt; argObject=null;",CHAR(10)),IF(F244=1,CONCATENATE(Formatting!B$1,Formatting!B$1,"ArrayList&lt;Object&gt; argObject = new ArrayList&lt;Object&gt;();",CHAR(10),Formatting!B$1,Formatting!B$1,"argObject.add(",H244,");",CHAR(10)),IF(F244=2,CONCATENATE(Formatting!B$1,Formatting!B$1,"ArrayList&lt;Object&gt; argObject = new ArrayList&lt;Object&gt;();",CHAR(10),Formatting!B$1,Formatting!B$1,"argObject.add(",H244,");",CHAR(10),Formatting!B$1,Formatting!B$1,"argObject.add(",J244,");",CHAR(10)),CONCATENATE(Formatting!B$1,Formatting!B$1,"ArrayList&lt;Object&gt; argObject = new ArrayList&lt;Object&gt;();",CHAR(10),Formatting!B$1,Formatting!B$1,"argObject.add(",H244,");",CHAR(10),Formatting!B$1,Formatting!B$1,"argObject.add(",J244,");",CHAR(10),Formatting!B$1,Formatting!B$1,"argObject.add(",L244,");",CHAR(10))))),IF(C244="void",CONCATENATE(Formatting!B$1,Formatting!B$1),CONCATENATE(Formatting!B$1,Formatting!B$1,"return (",W244,") ")),"super.getSimulatorNode().runGenericMethod(",Q244,",argObject);",CHAR(10),Formatting!B$1,"};")</f>
        <v xml:space="preserve">    @Override
    @InternalData (internalID=7001,commandIDs={"",""},argNames={"cmdID","data"})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super.getSimulatorNode().runGenericMethod(7001,argObject);
    };</v>
      </c>
      <c r="AA244" s="7" t="str">
        <f>CONCATENATE(Formatting!B$1,"case ",Q244,": {//Origin [",A244,"] Method [",TRIM(Y244),"]",CHAR(10),IF(F244="","",IF(F244=1,CONCATENATE(Formatting!B$1,Formatting!B$1,G244," ",H244,"=(",R244,") argObject.get(0);",CHAR(10)),CONCATENATE(Formatting!B$1,Formatting!B$1,G244," ",H244,"=(",R244,") argObject.get(0);",CHAR(10),Formatting!B$1,Formatting!B$1,I244," ",J244,"=(",S244,") argObject.get(1);",CHAR(10)))),IF(C244="void",CONCATENATE(Formatting!B$1,Formatting!B$1,"break; }"),CONCATENATE(Formatting!B$1,Formatting!B$1,C244," result=",IF(C244="void","null",IF(OR(C244="byte",C244="int",C244="long"),"0",IF(C244="String",CONCATENATE(CHAR(34),"Placeholder",CHAR(34)),IF(C244="byte[]",CONCATENATE("new byte[",D244,"]"),"ERROR")))),";",CHAR(10),Formatting!B$1,Formatting!B$1,"globalResult=result;",CHAR(10),Formatting!B$1,Formatting!B$1,"break;}")))</f>
        <v xml:space="preserve">    case 7001: {//Origin [IOpticalReceiver] Method [byte[] runRawCommand(int cmdID,byte[] data);//7001//Low level command to interact with OpticalReceiver.]
        int cmdID=(Integer) argObject.get(0);
        byte[] data=(byte[]) argObject.get(1);
        byte[] result=new byte[0];
        globalResult=result;
        break;}</v>
      </c>
      <c r="AB244" s="7" t="str">
        <f t="shared" si="36"/>
        <v>/**
&lt;pre&gt;
Low level command to interact with OpticalReceiver.
Input parameters:int cmdID,byte[] data
Return parameters:byte[]
Size of returned parameters: 0
This commands accepts generic structures for OpticalReceiver.
&lt;/pre&gt;
*/
byte[] runRawCommand(int cmdID,byte[] data);//7001</v>
      </c>
    </row>
    <row r="245" spans="1:28" ht="195" x14ac:dyDescent="0.25">
      <c r="A245" s="2" t="str">
        <f t="shared" si="45"/>
        <v>IOpticalReceiver</v>
      </c>
      <c r="B245" s="2" t="str">
        <f t="shared" si="46"/>
        <v>POpticalReceiver</v>
      </c>
      <c r="C245" s="2" t="str">
        <f>'Data types'!A$1</f>
        <v>void</v>
      </c>
      <c r="E245" s="2" t="s">
        <v>105</v>
      </c>
      <c r="F245" s="2">
        <v>1</v>
      </c>
      <c r="G245" s="2" t="str">
        <f>'Data types'!A$5</f>
        <v>byte[]</v>
      </c>
      <c r="H245" s="2" t="s">
        <v>106</v>
      </c>
      <c r="J245" s="10"/>
      <c r="K245" s="10"/>
      <c r="L245" s="10"/>
      <c r="M245" s="10" t="s">
        <v>112</v>
      </c>
      <c r="N245" s="16" t="s">
        <v>110</v>
      </c>
      <c r="O245" s="16"/>
      <c r="P245" s="12"/>
      <c r="Q245" s="3">
        <f t="shared" ref="Q245:Q247" si="47">Q244+1</f>
        <v>7002</v>
      </c>
      <c r="R245" s="3" t="str">
        <f>IF(G245="","",VLOOKUP(G245,'Data types'!A$1:B$20,2,FALSE))</f>
        <v>byte[]</v>
      </c>
      <c r="S245" s="3" t="str">
        <f>IF(I245="","",VLOOKUP(I245,'Data types'!A$1:B$20,2,FALSE))</f>
        <v/>
      </c>
      <c r="T245" s="3" t="str">
        <f>IF(K245="","",VLOOKUP(K245,'Data types'!A$1:B$20,2,FALSE))</f>
        <v/>
      </c>
      <c r="U245" s="3" t="str">
        <f t="shared" si="33"/>
        <v>buffer</v>
      </c>
      <c r="V245" s="3" t="str">
        <f t="shared" si="34"/>
        <v>byte[] buffer</v>
      </c>
      <c r="W245" s="3">
        <f>IF(C245="","",VLOOKUP(C245,'Data types'!$A$1:$B$20,2,FALSE))</f>
        <v>0</v>
      </c>
      <c r="X245" s="24" t="str">
        <f t="shared" si="35"/>
        <v>/**
&lt;pre&gt;
Simulator method only: sets the operating buffer of the optical receiver.
Input parameters:byte[] buffer
Return parameters:void
Size of returned parameters: 0
The operating buffer is used as a source of incoming data. It is retrieved with readFromMessage and when it has reached end it is wrapped around. 
&lt;/pre&gt;
*/</v>
      </c>
      <c r="Y245" s="6" t="str">
        <f>CONCATENATE(Formatting!B$1,C245," ",E245,"(",V245,");//",Q245,"//",M245)</f>
        <v xml:space="preserve">    void simSetMessageBuffer(byte[] buffer);//7002//Simulator method only: sets the operating buffer of the optical receiver.</v>
      </c>
      <c r="Z245" s="7" t="str">
        <f>CONCATENATE(Formatting!B$1,"@Override",CHAR(10),Formatting!B$1,"@InternalData (internalID=",Q245,",commandIDs={",CHAR(34),O245,CHAR(34),",",CHAR(34),P245,CHAR(34),"},argNames={",IF(F245="",CONCATENATE(CHAR(34),CHAR(34)),IF(F245=1,CONCATENATE(CHAR(34),H245,CHAR(34)),IF(F245=2,CONCATENATE(CHAR(34),H245,CHAR(34),",",CHAR(34),J245,CHAR(34)),IF(F245=3,CONCATENATE(CHAR(34),H245,CHAR(34),",",CHAR(34),J245,CHAR(34),",",CHAR(34),L245,CHAR(34)),"other")))),"})",CHAR(10),Formatting!B$1,"public ",C245," ",E245,"(",V245,") {",CHAR(10),IF(F245="",CONCATENATE(Formatting!B$1,Formatting!B$1,"ArrayList&lt;Object&gt; argObject=null;",CHAR(10)),IF(F245=1,CONCATENATE(Formatting!B$1,Formatting!B$1,"ArrayList&lt;Object&gt; argObject = new ArrayList&lt;Object&gt;();",CHAR(10),Formatting!B$1,Formatting!B$1,"argObject.add(",H245,");",CHAR(10)),IF(F245=2,CONCATENATE(Formatting!B$1,Formatting!B$1,"ArrayList&lt;Object&gt; argObject = new ArrayList&lt;Object&gt;();",CHAR(10),Formatting!B$1,Formatting!B$1,"argObject.add(",H245,");",CHAR(10),Formatting!B$1,Formatting!B$1,"argObject.add(",J245,");",CHAR(10)),CONCATENATE(Formatting!B$1,Formatting!B$1,"ArrayList&lt;Object&gt; argObject = new ArrayList&lt;Object&gt;();",CHAR(10),Formatting!B$1,Formatting!B$1,"argObject.add(",H245,");",CHAR(10),Formatting!B$1,Formatting!B$1,"argObject.add(",J245,");",CHAR(10),Formatting!B$1,Formatting!B$1,"argObject.add(",L245,");",CHAR(10))))),IF(C245="void",CONCATENATE(Formatting!B$1,Formatting!B$1),CONCATENATE(Formatting!B$1,Formatting!B$1,"return (",W245,") ")),"super.getSimulatorNode().runGenericMethod(",Q245,",argObject);",CHAR(10),Formatting!B$1,"};")</f>
        <v xml:space="preserve">    @Override
    @InternalData (internalID=7002,commandIDs={"",""},argNames={"buffer"})
    public void simSetMessageBuffer(byte[] buffer) {
        ArrayList&lt;Object&gt; argObject = new ArrayList&lt;Object&gt;();
        argObject.add(buffer);
        super.getSimulatorNode().runGenericMethod(7002,argObject);
    };</v>
      </c>
      <c r="AA245" s="7" t="str">
        <f>CONCATENATE(Formatting!B$1,"case ",Q245,": {//Origin [",A245,"] Method [",TRIM(Y245),"]",CHAR(10),IF(F245="","",IF(F245=1,CONCATENATE(Formatting!B$1,Formatting!B$1,G245," ",H245,"=(",R245,") argObject.get(0);",CHAR(10)),CONCATENATE(Formatting!B$1,Formatting!B$1,G245," ",H245,"=(",R245,") argObject.get(0);",CHAR(10),Formatting!B$1,Formatting!B$1,I245," ",J245,"=(",S245,") argObject.get(1);",CHAR(10)))),IF(C245="void",CONCATENATE(Formatting!B$1,Formatting!B$1,"break; }"),CONCATENATE(Formatting!B$1,Formatting!B$1,C245," result=",IF(C245="void","null",IF(OR(C245="byte",C245="int",C245="long"),"0",IF(C245="String",CONCATENATE(CHAR(34),"Placeholder",CHAR(34)),IF(C245="byte[]",CONCATENATE("new byte[",D245,"]"),"ERROR")))),";",CHAR(10),Formatting!B$1,Formatting!B$1,"globalResult=result;",CHAR(10),Formatting!B$1,Formatting!B$1,"break;}")))</f>
        <v xml:space="preserve">    case 7002: {//Origin [IOpticalReceiver] Method [void simSetMessageBuffer(byte[] buffer);//7002//Simulator method only: sets the operating buffer of the optical receiver.]
        byte[] buffer=(byte[]) argObject.get(0);
        break; }</v>
      </c>
      <c r="AB245" s="7" t="str">
        <f t="shared" si="36"/>
        <v>/**
&lt;pre&gt;
Simulator method only: sets the operating buffer of the optical receiver.
Input parameters:byte[] buffer
Return parameters:void
Size of returned parameters: 0
The operating buffer is used as a source of incoming data. It is retrieved with readFromMessage and when it has reached end it is wrapped around. 
&lt;/pre&gt;
*/
void simSetMessageBuffer(byte[] buffer);//7002</v>
      </c>
    </row>
    <row r="246" spans="1:28" ht="210" x14ac:dyDescent="0.25">
      <c r="A246" s="2" t="str">
        <f t="shared" si="45"/>
        <v>IOpticalReceiver</v>
      </c>
      <c r="B246" s="2" t="str">
        <f t="shared" si="46"/>
        <v>POpticalReceiver</v>
      </c>
      <c r="C246" s="2" t="str">
        <f>'Data types'!A$1</f>
        <v>void</v>
      </c>
      <c r="E246" s="2" t="s">
        <v>114</v>
      </c>
      <c r="F246" s="2">
        <v>1</v>
      </c>
      <c r="G246" s="2" t="str">
        <f>'Data types'!A$2</f>
        <v>int</v>
      </c>
      <c r="H246" s="2" t="s">
        <v>115</v>
      </c>
      <c r="J246" s="10"/>
      <c r="K246" s="10"/>
      <c r="L246" s="10"/>
      <c r="M246" s="10" t="s">
        <v>111</v>
      </c>
      <c r="N246" s="16" t="s">
        <v>113</v>
      </c>
      <c r="O246" s="16"/>
      <c r="P246" s="12"/>
      <c r="Q246" s="3">
        <f t="shared" si="47"/>
        <v>7003</v>
      </c>
      <c r="R246" s="3" t="str">
        <f>IF(G246="","",VLOOKUP(G246,'Data types'!A$1:B$20,2,FALSE))</f>
        <v>Integer</v>
      </c>
      <c r="S246" s="3" t="str">
        <f>IF(I246="","",VLOOKUP(I246,'Data types'!A$1:B$20,2,FALSE))</f>
        <v/>
      </c>
      <c r="T246" s="3" t="str">
        <f>IF(K246="","",VLOOKUP(K246,'Data types'!A$1:B$20,2,FALSE))</f>
        <v/>
      </c>
      <c r="U246" s="3" t="str">
        <f t="shared" si="33"/>
        <v>successRate</v>
      </c>
      <c r="V246" s="3" t="str">
        <f t="shared" si="34"/>
        <v>int successRate</v>
      </c>
      <c r="W246" s="3">
        <f>IF(C246="","",VLOOKUP(C246,'Data types'!$A$1:$B$20,2,FALSE))</f>
        <v>0</v>
      </c>
      <c r="X246" s="24" t="str">
        <f t="shared" si="35"/>
        <v>/**
&lt;pre&gt;
Simulator method only: sets the chance a bit from the operating buffer will be flipped upon read.
Input parameters:int successRate
Return parameters:void
Size of returned parameters: 0
Calculation is applied to each bit: maximum value 10000 is 100% message consistency(no bit flip). Minimum value 5000 is 50% chance of bit flip. 
&lt;/pre&gt;
*/</v>
      </c>
      <c r="Y246" s="6" t="str">
        <f>CONCATENATE(Formatting!B$1,C246," ",E246,"(",V246,");//",Q246,"//",M246)</f>
        <v xml:space="preserve">    void simSetSuccessRate(int successRate);//7003//Simulator method only: sets the chance a bit from the operating buffer will be flipped upon read.</v>
      </c>
      <c r="Z246" s="7" t="str">
        <f>CONCATENATE(Formatting!B$1,"@Override",CHAR(10),Formatting!B$1,"@InternalData (internalID=",Q246,",commandIDs={",CHAR(34),O246,CHAR(34),",",CHAR(34),P246,CHAR(34),"},argNames={",IF(F246="",CONCATENATE(CHAR(34),CHAR(34)),IF(F246=1,CONCATENATE(CHAR(34),H246,CHAR(34)),IF(F246=2,CONCATENATE(CHAR(34),H246,CHAR(34),",",CHAR(34),J246,CHAR(34)),IF(F246=3,CONCATENATE(CHAR(34),H246,CHAR(34),",",CHAR(34),J246,CHAR(34),",",CHAR(34),L246,CHAR(34)),"other")))),"})",CHAR(10),Formatting!B$1,"public ",C246," ",E246,"(",V246,") {",CHAR(10),IF(F246="",CONCATENATE(Formatting!B$1,Formatting!B$1,"ArrayList&lt;Object&gt; argObject=null;",CHAR(10)),IF(F246=1,CONCATENATE(Formatting!B$1,Formatting!B$1,"ArrayList&lt;Object&gt; argObject = new ArrayList&lt;Object&gt;();",CHAR(10),Formatting!B$1,Formatting!B$1,"argObject.add(",H246,");",CHAR(10)),IF(F246=2,CONCATENATE(Formatting!B$1,Formatting!B$1,"ArrayList&lt;Object&gt; argObject = new ArrayList&lt;Object&gt;();",CHAR(10),Formatting!B$1,Formatting!B$1,"argObject.add(",H246,");",CHAR(10),Formatting!B$1,Formatting!B$1,"argObject.add(",J246,");",CHAR(10)),CONCATENATE(Formatting!B$1,Formatting!B$1,"ArrayList&lt;Object&gt; argObject = new ArrayList&lt;Object&gt;();",CHAR(10),Formatting!B$1,Formatting!B$1,"argObject.add(",H246,");",CHAR(10),Formatting!B$1,Formatting!B$1,"argObject.add(",J246,");",CHAR(10),Formatting!B$1,Formatting!B$1,"argObject.add(",L246,");",CHAR(10))))),IF(C246="void",CONCATENATE(Formatting!B$1,Formatting!B$1),CONCATENATE(Formatting!B$1,Formatting!B$1,"return (",W246,") ")),"super.getSimulatorNode().runGenericMethod(",Q246,",argObject);",CHAR(10),Formatting!B$1,"};")</f>
        <v xml:space="preserve">    @Override
    @InternalData (internalID=7003,commandIDs={"",""},argNames={"successRate"})
    public void simSetSuccessRate(int successRate) {
        ArrayList&lt;Object&gt; argObject = new ArrayList&lt;Object&gt;();
        argObject.add(successRate);
        super.getSimulatorNode().runGenericMethod(7003,argObject);
    };</v>
      </c>
      <c r="AA246" s="7" t="str">
        <f>CONCATENATE(Formatting!B$1,"case ",Q246,": {//Origin [",A246,"] Method [",TRIM(Y246),"]",CHAR(10),IF(F246="","",IF(F246=1,CONCATENATE(Formatting!B$1,Formatting!B$1,G246," ",H246,"=(",R246,") argObject.get(0);",CHAR(10)),CONCATENATE(Formatting!B$1,Formatting!B$1,G246," ",H246,"=(",R246,") argObject.get(0);",CHAR(10),Formatting!B$1,Formatting!B$1,I246," ",J246,"=(",S246,") argObject.get(1);",CHAR(10)))),IF(C246="void",CONCATENATE(Formatting!B$1,Formatting!B$1,"break; }"),CONCATENATE(Formatting!B$1,Formatting!B$1,C246," result=",IF(C246="void","null",IF(OR(C246="byte",C246="int",C246="long"),"0",IF(C246="String",CONCATENATE(CHAR(34),"Placeholder",CHAR(34)),IF(C246="byte[]",CONCATENATE("new byte[",D246,"]"),"ERROR")))),";",CHAR(10),Formatting!B$1,Formatting!B$1,"globalResult=result;",CHAR(10),Formatting!B$1,Formatting!B$1,"break;}")))</f>
        <v xml:space="preserve">    case 7003: {//Origin [IOpticalReceiver] Method [void simSetSuccessRate(int successRate);//7003//Simulator method only: sets the chance a bit from the operating buffer will be flipped upon read.]
        int successRate=(Integer) argObject.get(0);
        break; }</v>
      </c>
      <c r="AB246" s="7" t="str">
        <f t="shared" si="36"/>
        <v>/**
&lt;pre&gt;
Simulator method only: sets the chance a bit from the operating buffer will be flipped upon read.
Input parameters:int successRate
Return parameters:void
Size of returned parameters: 0
Calculation is applied to each bit: maximum value 10000 is 100% message consistency(no bit flip). Minimum value 5000 is 50% chance of bit flip. 
&lt;/pre&gt;
*/
void simSetSuccessRate(int successRate);//7003</v>
      </c>
    </row>
    <row r="247" spans="1:28" ht="150" x14ac:dyDescent="0.25">
      <c r="A247" s="2" t="str">
        <f t="shared" si="45"/>
        <v>IOpticalReceiver</v>
      </c>
      <c r="B247" s="2" t="str">
        <f t="shared" si="46"/>
        <v>POpticalReceiver</v>
      </c>
      <c r="C247" s="2" t="str">
        <f>'Data types'!A$5</f>
        <v>byte[]</v>
      </c>
      <c r="E247" s="2" t="s">
        <v>107</v>
      </c>
      <c r="F247" s="2">
        <v>1</v>
      </c>
      <c r="G247" s="2" t="str">
        <f>'Data types'!A$2</f>
        <v>int</v>
      </c>
      <c r="H247" s="2" t="s">
        <v>108</v>
      </c>
      <c r="J247" s="10"/>
      <c r="K247" s="10"/>
      <c r="L247" s="10"/>
      <c r="M247" s="10" t="s">
        <v>109</v>
      </c>
      <c r="N247" s="16"/>
      <c r="O247" s="16"/>
      <c r="P247" s="12"/>
      <c r="Q247" s="3">
        <f t="shared" si="47"/>
        <v>7004</v>
      </c>
      <c r="R247" s="3" t="str">
        <f>IF(G247="","",VLOOKUP(G247,'Data types'!A$1:B$20,2,FALSE))</f>
        <v>Integer</v>
      </c>
      <c r="S247" s="3" t="str">
        <f>IF(I247="","",VLOOKUP(I247,'Data types'!A$1:B$20,2,FALSE))</f>
        <v/>
      </c>
      <c r="T247" s="3" t="str">
        <f>IF(K247="","",VLOOKUP(K247,'Data types'!A$1:B$20,2,FALSE))</f>
        <v/>
      </c>
      <c r="U247" s="3" t="str">
        <f t="shared" si="33"/>
        <v>bytesNo</v>
      </c>
      <c r="V247" s="3" t="str">
        <f t="shared" si="34"/>
        <v>int bytesNo</v>
      </c>
      <c r="W247" s="3" t="str">
        <f>IF(C247="","",VLOOKUP(C247,'Data types'!$A$1:$B$20,2,FALSE))</f>
        <v>byte[]</v>
      </c>
      <c r="X247" s="24" t="str">
        <f t="shared" si="35"/>
        <v>/**
&lt;pre&gt;
Read bytesNo from operating buffer
Input parameters:int bytesNo
Return parameters:byte[]
Size of returned parameters: 0
&lt;/pre&gt;
*/</v>
      </c>
      <c r="Y247" s="6" t="str">
        <f>CONCATENATE(Formatting!B$1,C247," ",E247,"(",V247,");//",Q247,"//",M247)</f>
        <v xml:space="preserve">    byte[] readFromMessageBuffer(int bytesNo);//7004//Read bytesNo from operating buffer</v>
      </c>
      <c r="Z247" s="7" t="str">
        <f>CONCATENATE(Formatting!B$1,"@Override",CHAR(10),Formatting!B$1,"@InternalData (internalID=",Q247,",commandIDs={",CHAR(34),O247,CHAR(34),",",CHAR(34),P247,CHAR(34),"},argNames={",IF(F247="",CONCATENATE(CHAR(34),CHAR(34)),IF(F247=1,CONCATENATE(CHAR(34),H247,CHAR(34)),IF(F247=2,CONCATENATE(CHAR(34),H247,CHAR(34),",",CHAR(34),J247,CHAR(34)),IF(F247=3,CONCATENATE(CHAR(34),H247,CHAR(34),",",CHAR(34),J247,CHAR(34),",",CHAR(34),L247,CHAR(34)),"other")))),"})",CHAR(10),Formatting!B$1,"public ",C247," ",E247,"(",V247,") {",CHAR(10),IF(F247="",CONCATENATE(Formatting!B$1,Formatting!B$1,"ArrayList&lt;Object&gt; argObject=null;",CHAR(10)),IF(F247=1,CONCATENATE(Formatting!B$1,Formatting!B$1,"ArrayList&lt;Object&gt; argObject = new ArrayList&lt;Object&gt;();",CHAR(10),Formatting!B$1,Formatting!B$1,"argObject.add(",H247,");",CHAR(10)),IF(F247=2,CONCATENATE(Formatting!B$1,Formatting!B$1,"ArrayList&lt;Object&gt; argObject = new ArrayList&lt;Object&gt;();",CHAR(10),Formatting!B$1,Formatting!B$1,"argObject.add(",H247,");",CHAR(10),Formatting!B$1,Formatting!B$1,"argObject.add(",J247,");",CHAR(10)),CONCATENATE(Formatting!B$1,Formatting!B$1,"ArrayList&lt;Object&gt; argObject = new ArrayList&lt;Object&gt;();",CHAR(10),Formatting!B$1,Formatting!B$1,"argObject.add(",H247,");",CHAR(10),Formatting!B$1,Formatting!B$1,"argObject.add(",J247,");",CHAR(10),Formatting!B$1,Formatting!B$1,"argObject.add(",L247,");",CHAR(10))))),IF(C247="void",CONCATENATE(Formatting!B$1,Formatting!B$1),CONCATENATE(Formatting!B$1,Formatting!B$1,"return (",W247,") ")),"super.getSimulatorNode().runGenericMethod(",Q247,",argObject);",CHAR(10),Formatting!B$1,"};")</f>
        <v xml:space="preserve">    @Override
    @InternalData (internalID=7004,commandIDs={"",""},argNames={"bytesNo"})
    public byte[] readFromMessageBuffer(int bytesNo) {
        ArrayList&lt;Object&gt; argObject = new ArrayList&lt;Object&gt;();
        argObject.add(bytesNo);
        return (byte[]) super.getSimulatorNode().runGenericMethod(7004,argObject);
    };</v>
      </c>
      <c r="AA247" s="7" t="str">
        <f>CONCATENATE(Formatting!B$1,"case ",Q247,": {//Origin [",A247,"] Method [",TRIM(Y247),"]",CHAR(10),IF(F247="","",IF(F247=1,CONCATENATE(Formatting!B$1,Formatting!B$1,G247," ",H247,"=(",R247,") argObject.get(0);",CHAR(10)),CONCATENATE(Formatting!B$1,Formatting!B$1,G247," ",H247,"=(",R247,") argObject.get(0);",CHAR(10),Formatting!B$1,Formatting!B$1,I247," ",J247,"=(",S247,") argObject.get(1);",CHAR(10)))),IF(C247="void",CONCATENATE(Formatting!B$1,Formatting!B$1,"break; }"),CONCATENATE(Formatting!B$1,Formatting!B$1,C247," result=",IF(C247="void","null",IF(OR(C247="byte",C247="int",C247="long"),"0",IF(C247="String",CONCATENATE(CHAR(34),"Placeholder",CHAR(34)),IF(C247="byte[]",CONCATENATE("new byte[",D247,"]"),"ERROR")))),";",CHAR(10),Formatting!B$1,Formatting!B$1,"globalResult=result;",CHAR(10),Formatting!B$1,Formatting!B$1,"break;}")))</f>
        <v xml:space="preserve">    case 7004: {//Origin [IOpticalReceiver] Method [byte[] readFromMessageBuffer(int bytesNo);//7004//Read bytesNo from operating buffer]
        int bytesNo=(Integer) argObject.get(0);
        byte[] result=new byte[];
        globalResult=result;
        break;}</v>
      </c>
      <c r="AB247" s="7" t="str">
        <f t="shared" si="36"/>
        <v>/**
&lt;pre&gt;
Read bytesNo from operating buffer
Input parameters:int bytesNo
Return parameters:byte[]
Size of returned parameters: 0
&lt;/pre&gt;
*/
byte[] readFromMessageBuffer(int bytesNo);//7004</v>
      </c>
    </row>
    <row r="248" spans="1:28" ht="150" customHeight="1" x14ac:dyDescent="0.25">
      <c r="A248" s="2" t="str">
        <f t="shared" si="45"/>
        <v>IOpticalReceiver</v>
      </c>
      <c r="B248" s="2" t="str">
        <f t="shared" si="46"/>
        <v>POpticalReceiver</v>
      </c>
      <c r="C248" s="2" t="str">
        <f>'Data types'!A$1</f>
        <v>void</v>
      </c>
      <c r="E248" s="2" t="s">
        <v>579</v>
      </c>
      <c r="F248" s="2">
        <v>1</v>
      </c>
      <c r="G248" s="2" t="str">
        <f>'Data types'!$A$7</f>
        <v>String</v>
      </c>
      <c r="H248" s="2" t="s">
        <v>576</v>
      </c>
      <c r="J248" s="10"/>
      <c r="K248" s="10"/>
      <c r="L248" s="10"/>
      <c r="M248" s="10" t="s">
        <v>580</v>
      </c>
      <c r="N248" s="10" t="s">
        <v>581</v>
      </c>
      <c r="O248" s="10"/>
      <c r="P248" s="9"/>
      <c r="Q248" s="3">
        <f>Q247+1</f>
        <v>7005</v>
      </c>
      <c r="R248" s="3" t="str">
        <f>IF(G248="","",VLOOKUP(G248,'Data types'!A$1:B$20,2,FALSE))</f>
        <v>String</v>
      </c>
      <c r="S248" s="3" t="str">
        <f>IF(I248="","",VLOOKUP(I248,'Data types'!A$1:B$20,2,FALSE))</f>
        <v/>
      </c>
      <c r="T248" s="3" t="str">
        <f>IF(K248="","",VLOOKUP(K248,'Data types'!A$1:B$20,2,FALSE))</f>
        <v/>
      </c>
      <c r="U248" s="3" t="str">
        <f t="shared" si="33"/>
        <v>fileName</v>
      </c>
      <c r="V248" s="3" t="str">
        <f t="shared" si="34"/>
        <v>String fileName</v>
      </c>
      <c r="W248" s="3">
        <f>IF(C248="","",VLOOKUP(C248,'Data types'!$A$1:$B$20,2,FALSE))</f>
        <v>0</v>
      </c>
      <c r="X248" s="24" t="str">
        <f t="shared" si="35"/>
        <v>/**
&lt;pre&gt;
Simulator helper command: preload into memory a raw data file
Input parameters:String fileName
Return parameters:void
Size of returned parameters: 0
The filename of the data raw file. It is expected to be found in HOME/ops-sat-resources
&lt;/pre&gt;
*/</v>
      </c>
      <c r="Y248" s="6" t="str">
        <f>CONCATENATE(Formatting!B$1,C248," ",E248,"(",V248,");//",Q248,"//",M248)</f>
        <v xml:space="preserve">    void simPreloadFile(String fileName);//7005//Simulator helper command: preload into memory a raw data file</v>
      </c>
      <c r="Z248" s="7" t="str">
        <f>CONCATENATE(Formatting!B$1,"@Override",CHAR(10),Formatting!B$1,"@InternalData (internalID=",Q248,",commandIDs={",CHAR(34),O248,CHAR(34),",",CHAR(34),P248,CHAR(34),"},argNames={",IF(F248="",CONCATENATE(CHAR(34),CHAR(34)),IF(F248=1,CONCATENATE(CHAR(34),H248,CHAR(34)),IF(F248=2,CONCATENATE(CHAR(34),H248,CHAR(34),",",CHAR(34),J248,CHAR(34)),IF(F248=3,CONCATENATE(CHAR(34),H248,CHAR(34),",",CHAR(34),J248,CHAR(34),",",CHAR(34),L248,CHAR(34)),"other")))),"})",CHAR(10),Formatting!B$1,"public ",C248," ",E248,"(",V248,") {",CHAR(10),IF(F248="",CONCATENATE(Formatting!B$1,Formatting!B$1,"ArrayList&lt;Object&gt; argObject=null;",CHAR(10)),IF(F248=1,CONCATENATE(Formatting!B$1,Formatting!B$1,"ArrayList&lt;Object&gt; argObject = new ArrayList&lt;Object&gt;();",CHAR(10),Formatting!B$1,Formatting!B$1,"argObject.add(",H248,");",CHAR(10)),IF(F248=2,CONCATENATE(Formatting!B$1,Formatting!B$1,"ArrayList&lt;Object&gt; argObject = new ArrayList&lt;Object&gt;();",CHAR(10),Formatting!B$1,Formatting!B$1,"argObject.add(",H248,");",CHAR(10),Formatting!B$1,Formatting!B$1,"argObject.add(",J248,");",CHAR(10)),CONCATENATE(Formatting!B$1,Formatting!B$1,"ArrayList&lt;Object&gt; argObject = new ArrayList&lt;Object&gt;();",CHAR(10),Formatting!B$1,Formatting!B$1,"argObject.add(",H248,");",CHAR(10),Formatting!B$1,Formatting!B$1,"argObject.add(",J248,");",CHAR(10),Formatting!B$1,Formatting!B$1,"argObject.add(",L248,");",CHAR(10))))),IF(C248="void",CONCATENATE(Formatting!B$1,Formatting!B$1),CONCATENATE(Formatting!B$1,Formatting!B$1,"return (",W248,") ")),"super.getSimulatorNode().runGenericMethod(",Q248,",argObject);",CHAR(10),Formatting!B$1,"};")</f>
        <v xml:space="preserve">    @Override
    @InternalData (internalID=7005,commandIDs={"",""},argNames={"fileName"})
    public void simPreloadFile(String fileName) {
        ArrayList&lt;Object&gt; argObject = new ArrayList&lt;Object&gt;();
        argObject.add(fileName);
        super.getSimulatorNode().runGenericMethod(7005,argObject);
    };</v>
      </c>
      <c r="AA248" s="7" t="str">
        <f>CONCATENATE(Formatting!B$1,"case ",Q248,": {//Origin [",A248,"] Method [",TRIM(Y248),"]",CHAR(10),IF(F248="","",IF(F248=1,CONCATENATE(Formatting!B$1,Formatting!B$1,G248," ",H248,"=(",R248,") argObject.get(0);",CHAR(10)),CONCATENATE(Formatting!B$1,Formatting!B$1,G248," ",H248,"=(",R248,") argObject.get(0);",CHAR(10),Formatting!B$1,Formatting!B$1,I248," ",J248,"=(",S248,") argObject.get(1);",CHAR(10)))),IF(C248="void",CONCATENATE(Formatting!B$1,Formatting!B$1,"break; }"),CONCATENATE(Formatting!B$1,Formatting!B$1,C248," result=",IF(C248="void","null",IF(OR(C248="byte",C248="int",C248="long"),"0",IF(C248="String",CONCATENATE(CHAR(34),"Placeholder",CHAR(34)),IF(C248="byte[]",CONCATENATE("new byte[",D248,"]"),"ERROR")))),";",CHAR(10),Formatting!B$1,Formatting!B$1,"globalResult=result;",CHAR(10),Formatting!B$1,Formatting!B$1,"break;}")))</f>
        <v xml:space="preserve">    case 7005: {//Origin [IOpticalReceiver] Method [void simPreloadFile(String fileName);//7005//Simulator helper command: preload into memory a raw data file]
        String fileName=(String) argObject.get(0);
        break; }</v>
      </c>
      <c r="AB248" s="7" t="str">
        <f t="shared" si="36"/>
        <v>/**
&lt;pre&gt;
Simulator helper command: preload into memory a raw data file
Input parameters:String fileName
Return parameters:void
Size of returned parameters: 0
The filename of the data raw file. It is expected to be found in HOME/ops-sat-resources
&lt;/pre&gt;
*/
void simPreloadFile(String fileName);//7005</v>
      </c>
    </row>
    <row r="249" spans="1:28" ht="135" x14ac:dyDescent="0.25">
      <c r="K249" s="11"/>
      <c r="L249" s="11"/>
      <c r="M249" s="11"/>
      <c r="N249" s="11"/>
      <c r="O249" s="11"/>
      <c r="P249" s="11"/>
      <c r="R249" s="3" t="str">
        <f>IF(G249="","",VLOOKUP(G249,'Data types'!A$1:B$20,2,FALSE))</f>
        <v/>
      </c>
      <c r="S249" s="3" t="str">
        <f>IF(I249="","",VLOOKUP(I249,'Data types'!A$1:B$20,2,FALSE))</f>
        <v/>
      </c>
      <c r="T249" s="3" t="str">
        <f>IF(K249="","",VLOOKUP(K249,'Data types'!A$1:B$20,2,FALSE))</f>
        <v/>
      </c>
      <c r="U249" s="3" t="str">
        <f t="shared" si="33"/>
        <v/>
      </c>
      <c r="V249" s="3" t="str">
        <f t="shared" si="34"/>
        <v/>
      </c>
      <c r="W249" s="3" t="str">
        <f>IF(C249="","",VLOOKUP(C249,'Data types'!$A$1:$B$20,2,FALSE))</f>
        <v/>
      </c>
      <c r="X249" s="24" t="str">
        <f t="shared" si="35"/>
        <v>/**
&lt;pre&gt;
Input parameters:
Return parameters:
Size of returned parameters: 0
&lt;/pre&gt;
*/</v>
      </c>
      <c r="Y249" s="6" t="s">
        <v>29</v>
      </c>
      <c r="Z249" s="7" t="s">
        <v>29</v>
      </c>
      <c r="AA249" s="7"/>
      <c r="AB249" s="7" t="str">
        <f t="shared" si="36"/>
        <v>/**
&lt;pre&gt;
Input parameters:
Return parameters:
Size of returned parameters: 0
&lt;/pre&gt;
*/
 ();//</v>
      </c>
    </row>
    <row r="250" spans="1:28" s="17" customFormat="1" ht="150" x14ac:dyDescent="0.25">
      <c r="R250" s="3" t="str">
        <f>IF(G250="","",VLOOKUP(G250,'Data types'!A$1:B$20,2,FALSE))</f>
        <v/>
      </c>
      <c r="S250" s="3" t="str">
        <f>IF(I250="","",VLOOKUP(I250,'Data types'!A$1:B$20,2,FALSE))</f>
        <v/>
      </c>
      <c r="T250" s="3" t="str">
        <f>IF(K250="","",VLOOKUP(K250,'Data types'!A$1:B$20,2,FALSE))</f>
        <v/>
      </c>
      <c r="U250" s="3" t="str">
        <f t="shared" si="33"/>
        <v/>
      </c>
      <c r="V250" s="3" t="str">
        <f t="shared" si="34"/>
        <v/>
      </c>
      <c r="W250" s="3" t="str">
        <f>IF(C250="","",VLOOKUP(C250,'Data types'!$A$1:$B$20,2,FALSE))</f>
        <v/>
      </c>
      <c r="X250" s="24" t="str">
        <f t="shared" si="35"/>
        <v>/**
&lt;pre&gt;
Input parameters:
Return parameters:
Size of returned parameters: 0
&lt;/pre&gt;
*/</v>
      </c>
      <c r="AB250" s="7" t="str">
        <f t="shared" si="36"/>
        <v>/**
&lt;pre&gt;
Input parameters:
Return parameters:
Size of returned parameters: 0
&lt;/pre&gt;
*/
 ();//</v>
      </c>
    </row>
    <row r="251" spans="1:28" s="20" customFormat="1" ht="150" x14ac:dyDescent="0.25">
      <c r="A251" s="20" t="s">
        <v>99</v>
      </c>
      <c r="R251" s="3" t="str">
        <f>IF(G251="","",VLOOKUP(G251,'Data types'!A$1:B$20,2,FALSE))</f>
        <v/>
      </c>
      <c r="S251" s="3" t="str">
        <f>IF(I251="","",VLOOKUP(I251,'Data types'!A$1:B$20,2,FALSE))</f>
        <v/>
      </c>
      <c r="T251" s="3" t="str">
        <f>IF(K251="","",VLOOKUP(K251,'Data types'!A$1:B$20,2,FALSE))</f>
        <v/>
      </c>
      <c r="U251" s="3" t="str">
        <f t="shared" si="33"/>
        <v/>
      </c>
      <c r="V251" s="3" t="str">
        <f t="shared" si="34"/>
        <v/>
      </c>
      <c r="W251" s="3" t="str">
        <f>IF(C251="","",VLOOKUP(C251,'Data types'!$A$1:$B$20,2,FALSE))</f>
        <v/>
      </c>
      <c r="X251" s="24" t="str">
        <f t="shared" si="35"/>
        <v>/**
&lt;pre&gt;
Input parameters:
Return parameters:
Size of returned parameters: 0
&lt;/pre&gt;
*/</v>
      </c>
      <c r="AB251" s="7" t="str">
        <f t="shared" si="36"/>
        <v>/**
&lt;pre&gt;
Input parameters:
Return parameters:
Size of returned parameters: 0
&lt;/pre&gt;
*/
 ();//</v>
      </c>
    </row>
    <row r="252" spans="1:28" ht="150" x14ac:dyDescent="0.25">
      <c r="A252" s="2" t="str">
        <f>CONCATENATE("I",A$251)</f>
        <v>ICCSDSEngine</v>
      </c>
      <c r="B252" s="2" t="str">
        <f>CONCATENATE("P",A$251)</f>
        <v>PCCSDSEngine</v>
      </c>
      <c r="Q252" s="3">
        <v>8000</v>
      </c>
      <c r="R252" s="3" t="str">
        <f>IF(G252="","",VLOOKUP(G252,'Data types'!A$1:B$20,2,FALSE))</f>
        <v/>
      </c>
      <c r="S252" s="3" t="str">
        <f>IF(I252="","",VLOOKUP(I252,'Data types'!A$1:B$20,2,FALSE))</f>
        <v/>
      </c>
      <c r="T252" s="3" t="str">
        <f>IF(K252="","",VLOOKUP(K252,'Data types'!A$1:B$20,2,FALSE))</f>
        <v/>
      </c>
      <c r="U252" s="3" t="str">
        <f t="shared" si="33"/>
        <v/>
      </c>
      <c r="V252" s="3" t="str">
        <f t="shared" si="34"/>
        <v/>
      </c>
      <c r="W252" s="3" t="str">
        <f>IF(C252="","",VLOOKUP(C252,'Data types'!$A$1:$B$20,2,FALSE))</f>
        <v/>
      </c>
      <c r="X252" s="24" t="str">
        <f t="shared" si="35"/>
        <v>/**
&lt;pre&gt;
Input parameters:
Return parameters:
Size of returned parameters: 0
&lt;/pre&gt;
*/</v>
      </c>
      <c r="Y252" s="7" t="str">
        <f>CONCATENATE("public interface ",A252,"{")</f>
        <v>public interface ICCSDSEngine{</v>
      </c>
      <c r="Z252" s="7" t="str">
        <f>CONCATENATE("public class ",B252," extends GenericPeripheral implements ",A252,"{",CHAR(10),"public ",B252,"(SimulatorNode simulatorNode,String name){",CHAR(10),"super(simulatorNode,name);",CHAR(10),"}")</f>
        <v>public class PCCSDSEngine extends GenericPeripheral implements ICCSDSEngine{
public PCCSDSEngine(SimulatorNode simulatorNode,String name){
super(simulatorNode,name);
}</v>
      </c>
      <c r="AA252" s="6"/>
      <c r="AB252" s="7" t="str">
        <f t="shared" si="36"/>
        <v>/**
&lt;pre&gt;
Input parameters:
Return parameters:
Size of returned parameters: 0
&lt;/pre&gt;
*/
 ();//8000</v>
      </c>
    </row>
    <row r="253" spans="1:28" ht="165" x14ac:dyDescent="0.25">
      <c r="A253" s="2" t="str">
        <f>CONCATENATE("I",A$251)</f>
        <v>ICCSDSEngine</v>
      </c>
      <c r="B253" s="2" t="str">
        <f>CONCATENATE("P",A$251)</f>
        <v>PCCSDSEngine</v>
      </c>
      <c r="C253" s="2" t="str">
        <f>'Data types'!A$5</f>
        <v>byte[]</v>
      </c>
      <c r="D253" s="2">
        <v>0</v>
      </c>
      <c r="E253" s="2" t="s">
        <v>16</v>
      </c>
      <c r="F253" s="2">
        <v>2</v>
      </c>
      <c r="G253" s="2" t="str">
        <f>'Data types'!A$2</f>
        <v>int</v>
      </c>
      <c r="H253" s="2" t="s">
        <v>20</v>
      </c>
      <c r="I253" s="2" t="str">
        <f>'Data types'!A$5</f>
        <v>byte[]</v>
      </c>
      <c r="J253" s="10" t="s">
        <v>24</v>
      </c>
      <c r="K253" s="10"/>
      <c r="L253" s="10"/>
      <c r="M253" s="10" t="str">
        <f>CONCATENATE("Low level command to interact with ",A$251,".")</f>
        <v>Low level command to interact with CCSDSEngine.</v>
      </c>
      <c r="N253" s="16" t="str">
        <f>CONCATENATE("This commands accepts generic structures for ",A$251,".")</f>
        <v>This commands accepts generic structures for CCSDSEngine.</v>
      </c>
      <c r="O253" s="16"/>
      <c r="P253" s="9"/>
      <c r="Q253" s="3">
        <f>Q252+1</f>
        <v>8001</v>
      </c>
      <c r="R253" s="3" t="str">
        <f>IF(G253="","",VLOOKUP(G253,'Data types'!A$1:B$20,2,FALSE))</f>
        <v>Integer</v>
      </c>
      <c r="S253" s="3" t="str">
        <f>IF(I253="","",VLOOKUP(I253,'Data types'!A$1:B$20,2,FALSE))</f>
        <v>byte[]</v>
      </c>
      <c r="T253" s="3" t="str">
        <f>IF(K253="","",VLOOKUP(K253,'Data types'!A$1:B$20,2,FALSE))</f>
        <v/>
      </c>
      <c r="U253" s="3" t="str">
        <f t="shared" si="33"/>
        <v>cmdID,data</v>
      </c>
      <c r="V253" s="3" t="str">
        <f t="shared" si="34"/>
        <v>int cmdID,byte[] data</v>
      </c>
      <c r="W253" s="3" t="str">
        <f>IF(C253="","",VLOOKUP(C253,'Data types'!$A$1:$B$20,2,FALSE))</f>
        <v>byte[]</v>
      </c>
      <c r="X253" s="24" t="str">
        <f t="shared" si="35"/>
        <v>/**
&lt;pre&gt;
Low level command to interact with CCSDSEngine.
Input parameters:int cmdID,byte[] data
Return parameters:byte[]
Size of returned parameters: 0
This commands accepts generic structures for CCSDSEngine.
&lt;/pre&gt;
*/</v>
      </c>
      <c r="Y253" s="6" t="str">
        <f>CONCATENATE(Formatting!B$1,C253," ",E253,"(",V253,");//",Q253,"//",M253)</f>
        <v xml:space="preserve">    byte[] runRawCommand(int cmdID,byte[] data);//8001//Low level command to interact with CCSDSEngine.</v>
      </c>
      <c r="Z253" s="7" t="str">
        <f>CONCATENATE(Formatting!B$1,"@Override",CHAR(10),Formatting!B$1,"@InternalData (internalID=",Q253,",commandIDs={",CHAR(34),O253,CHAR(34),",",CHAR(34),P253,CHAR(34),"},argNames={",IF(F253="",CONCATENATE(CHAR(34),CHAR(34)),IF(F253=1,CONCATENATE(CHAR(34),H253,CHAR(34)),IF(F253=2,CONCATENATE(CHAR(34),H253,CHAR(34),",",CHAR(34),J253,CHAR(34)),IF(F253=3,CONCATENATE(CHAR(34),H253,CHAR(34),",",CHAR(34),J253,CHAR(34),",",CHAR(34),L253,CHAR(34)),"other")))),"})",CHAR(10),Formatting!B$1,"public ",C253," ",E253,"(",V253,") {",CHAR(10),IF(F253="",CONCATENATE(Formatting!B$1,Formatting!B$1,"ArrayList&lt;Object&gt; argObject=null;",CHAR(10)),IF(F253=1,CONCATENATE(Formatting!B$1,Formatting!B$1,"ArrayList&lt;Object&gt; argObject = new ArrayList&lt;Object&gt;();",CHAR(10),Formatting!B$1,Formatting!B$1,"argObject.add(",H253,");",CHAR(10)),IF(F253=2,CONCATENATE(Formatting!B$1,Formatting!B$1,"ArrayList&lt;Object&gt; argObject = new ArrayList&lt;Object&gt;();",CHAR(10),Formatting!B$1,Formatting!B$1,"argObject.add(",H253,");",CHAR(10),Formatting!B$1,Formatting!B$1,"argObject.add(",J253,");",CHAR(10)),CONCATENATE(Formatting!B$1,Formatting!B$1,"ArrayList&lt;Object&gt; argObject = new ArrayList&lt;Object&gt;();",CHAR(10),Formatting!B$1,Formatting!B$1,"argObject.add(",H253,");",CHAR(10),Formatting!B$1,Formatting!B$1,"argObject.add(",J253,");",CHAR(10),Formatting!B$1,Formatting!B$1,"argObject.add(",L253,");",CHAR(10))))),IF(C253="void",CONCATENATE(Formatting!B$1,Formatting!B$1),CONCATENATE(Formatting!B$1,Formatting!B$1,"return (",W253,") ")),"super.getSimulatorNode().runGenericMethod(",Q253,",argObject);",CHAR(10),Formatting!B$1,"};")</f>
        <v xml:space="preserve">    @Override
    @InternalData (internalID=8001,commandIDs={"",""},argNames={"cmdID","data"})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super.getSimulatorNode().runGenericMethod(8001,argObject);
    };</v>
      </c>
      <c r="AA253" s="7" t="str">
        <f>CONCATENATE(Formatting!B$1,"case ",Q253,": {//Origin [",A253,"] Method [",TRIM(Y253),"]",CHAR(10),IF(F253="","",IF(F253=1,CONCATENATE(Formatting!B$1,Formatting!B$1,G253," ",H253,"=(",R253,") argObject.get(0);",CHAR(10)),CONCATENATE(Formatting!B$1,Formatting!B$1,G253," ",H253,"=(",R253,") argObject.get(0);",CHAR(10),Formatting!B$1,Formatting!B$1,I253," ",J253,"=(",S253,") argObject.get(1);",CHAR(10)))),IF(C253="void",CONCATENATE(Formatting!B$1,Formatting!B$1,"break; }"),CONCATENATE(Formatting!B$1,Formatting!B$1,C253," result=",IF(C253="void","null",IF(OR(C253="byte",C253="int",C253="long"),"0",IF(C253="String",CONCATENATE(CHAR(34),"Placeholder",CHAR(34)),IF(C253="byte[]",CONCATENATE("new byte[",D253,"]"),"ERROR")))),";",CHAR(10),Formatting!B$1,Formatting!B$1,"globalResult=result;",CHAR(10),Formatting!B$1,Formatting!B$1,"break;}")))</f>
        <v xml:space="preserve">    case 8001: {//Origin [ICCSDSEngine] Method [byte[] runRawCommand(int cmdID,byte[] data);//8001//Low level command to interact with CCSDSEngine.]
        int cmdID=(Integer) argObject.get(0);
        byte[] data=(byte[]) argObject.get(1);
        byte[] result=new byte[0];
        globalResult=result;
        break;}</v>
      </c>
      <c r="AB253" s="7" t="str">
        <f t="shared" si="36"/>
        <v>/**
&lt;pre&gt;
Low level command to interact with CCSDSEngine.
Input parameters:int cmdID,byte[] data
Return parameters:byte[]
Size of returned parameters: 0
This commands accepts generic structures for CCSDSEngine.
&lt;/pre&gt;
*/
byte[] runRawCommand(int cmdID,byte[] data);//8001</v>
      </c>
    </row>
    <row r="254" spans="1:28" ht="135" x14ac:dyDescent="0.25">
      <c r="K254" s="11"/>
      <c r="L254" s="11"/>
      <c r="M254" s="11"/>
      <c r="N254" s="11"/>
      <c r="O254" s="11"/>
      <c r="P254" s="11"/>
      <c r="R254" s="3" t="str">
        <f>IF(G254="","",VLOOKUP(G254,'Data types'!A$1:B$20,2,FALSE))</f>
        <v/>
      </c>
      <c r="S254" s="3" t="str">
        <f>IF(I254="","",VLOOKUP(I254,'Data types'!A$1:B$20,2,FALSE))</f>
        <v/>
      </c>
      <c r="T254" s="3" t="str">
        <f>IF(K254="","",VLOOKUP(K254,'Data types'!A$1:B$20,2,FALSE))</f>
        <v/>
      </c>
      <c r="U254" s="3" t="str">
        <f t="shared" si="33"/>
        <v/>
      </c>
      <c r="V254" s="3" t="str">
        <f t="shared" si="34"/>
        <v/>
      </c>
      <c r="W254" s="3" t="str">
        <f>IF(C254="","",VLOOKUP(C254,'Data types'!$A$1:$B$20,2,FALSE))</f>
        <v/>
      </c>
      <c r="X254" s="24" t="str">
        <f t="shared" si="35"/>
        <v>/**
&lt;pre&gt;
Input parameters:
Return parameters:
Size of returned parameters: 0
&lt;/pre&gt;
*/</v>
      </c>
      <c r="Y254" s="6" t="s">
        <v>29</v>
      </c>
      <c r="Z254" s="7" t="s">
        <v>29</v>
      </c>
      <c r="AA254" s="7"/>
      <c r="AB254" s="7" t="str">
        <f t="shared" si="36"/>
        <v>/**
&lt;pre&gt;
Input parameters:
Return parameters:
Size of returned parameters: 0
&lt;/pre&gt;
*/
 ();//</v>
      </c>
    </row>
    <row r="255" spans="1:28" s="17" customFormat="1" ht="150" x14ac:dyDescent="0.25">
      <c r="R255" s="3" t="str">
        <f>IF(G255="","",VLOOKUP(G255,'Data types'!A$1:B$20,2,FALSE))</f>
        <v/>
      </c>
      <c r="S255" s="3" t="str">
        <f>IF(I255="","",VLOOKUP(I255,'Data types'!A$1:B$20,2,FALSE))</f>
        <v/>
      </c>
      <c r="T255" s="3" t="str">
        <f>IF(K255="","",VLOOKUP(K255,'Data types'!A$1:B$20,2,FALSE))</f>
        <v/>
      </c>
      <c r="U255" s="3" t="str">
        <f t="shared" si="33"/>
        <v/>
      </c>
      <c r="V255" s="3" t="str">
        <f t="shared" si="34"/>
        <v/>
      </c>
      <c r="W255" s="3" t="str">
        <f>IF(C255="","",VLOOKUP(C255,'Data types'!$A$1:$B$20,2,FALSE))</f>
        <v/>
      </c>
      <c r="X255" s="24" t="str">
        <f t="shared" si="35"/>
        <v>/**
&lt;pre&gt;
Input parameters:
Return parameters:
Size of returned parameters: 0
&lt;/pre&gt;
*/</v>
      </c>
      <c r="AB255" s="7" t="str">
        <f t="shared" si="36"/>
        <v>/**
&lt;pre&gt;
Input parameters:
Return parameters:
Size of returned parameters: 0
&lt;/pre&gt;
*/
 ();//</v>
      </c>
    </row>
    <row r="256" spans="1:28" s="20" customFormat="1" ht="150" x14ac:dyDescent="0.25">
      <c r="A256" s="20" t="s">
        <v>104</v>
      </c>
      <c r="R256" s="3" t="str">
        <f>IF(G256="","",VLOOKUP(G256,'Data types'!A$1:B$20,2,FALSE))</f>
        <v/>
      </c>
      <c r="S256" s="3" t="str">
        <f>IF(I256="","",VLOOKUP(I256,'Data types'!A$1:B$20,2,FALSE))</f>
        <v/>
      </c>
      <c r="T256" s="3" t="str">
        <f>IF(K256="","",VLOOKUP(K256,'Data types'!A$1:B$20,2,FALSE))</f>
        <v/>
      </c>
      <c r="U256" s="3" t="str">
        <f t="shared" si="33"/>
        <v/>
      </c>
      <c r="V256" s="3" t="str">
        <f t="shared" si="34"/>
        <v/>
      </c>
      <c r="W256" s="3" t="str">
        <f>IF(C256="","",VLOOKUP(C256,'Data types'!$A$1:$B$20,2,FALSE))</f>
        <v/>
      </c>
      <c r="X256" s="24" t="str">
        <f t="shared" si="35"/>
        <v>/**
&lt;pre&gt;
Input parameters:
Return parameters:
Size of returned parameters: 0
&lt;/pre&gt;
*/</v>
      </c>
      <c r="AB256" s="7" t="str">
        <f t="shared" si="36"/>
        <v>/**
&lt;pre&gt;
Input parameters:
Return parameters:
Size of returned parameters: 0
&lt;/pre&gt;
*/
 ();//</v>
      </c>
    </row>
    <row r="257" spans="1:28" ht="150" x14ac:dyDescent="0.25">
      <c r="A257" s="2" t="str">
        <f>CONCATENATE("I",A$256)</f>
        <v>IMittyARM</v>
      </c>
      <c r="B257" s="2" t="str">
        <f>CONCATENATE("P",A$256)</f>
        <v>PMittyARM</v>
      </c>
      <c r="Q257" s="3">
        <v>9000</v>
      </c>
      <c r="R257" s="3" t="str">
        <f>IF(G257="","",VLOOKUP(G257,'Data types'!A$1:B$20,2,FALSE))</f>
        <v/>
      </c>
      <c r="S257" s="3" t="str">
        <f>IF(I257="","",VLOOKUP(I257,'Data types'!A$1:B$20,2,FALSE))</f>
        <v/>
      </c>
      <c r="T257" s="3" t="str">
        <f>IF(K257="","",VLOOKUP(K257,'Data types'!A$1:B$20,2,FALSE))</f>
        <v/>
      </c>
      <c r="U257" s="3" t="str">
        <f t="shared" si="33"/>
        <v/>
      </c>
      <c r="V257" s="3" t="str">
        <f t="shared" si="34"/>
        <v/>
      </c>
      <c r="W257" s="3" t="str">
        <f>IF(C257="","",VLOOKUP(C257,'Data types'!$A$1:$B$20,2,FALSE))</f>
        <v/>
      </c>
      <c r="X257" s="24" t="str">
        <f t="shared" si="35"/>
        <v>/**
&lt;pre&gt;
Input parameters:
Return parameters:
Size of returned parameters: 0
&lt;/pre&gt;
*/</v>
      </c>
      <c r="Y257" s="7" t="str">
        <f>CONCATENATE("public interface ",A257,"{")</f>
        <v>public interface IMittyARM{</v>
      </c>
      <c r="Z257" s="7" t="str">
        <f>CONCATENATE("public class ",B257," extends GenericPeripheral implements ",A257,"{",CHAR(10),"public ",B257,"(SimulatorNode simulatorNode,String name){",CHAR(10),"super(simulatorNode,name);",CHAR(10),"}")</f>
        <v>public class PMittyARM extends GenericPeripheral implements IMittyARM{
public PMittyARM(SimulatorNode simulatorNode,String name){
super(simulatorNode,name);
}</v>
      </c>
      <c r="AA257" s="6"/>
      <c r="AB257" s="7" t="str">
        <f t="shared" si="36"/>
        <v>/**
&lt;pre&gt;
Input parameters:
Return parameters:
Size of returned parameters: 0
&lt;/pre&gt;
*/
 ();//9000</v>
      </c>
    </row>
    <row r="258" spans="1:28" ht="165" x14ac:dyDescent="0.25">
      <c r="A258" s="2" t="str">
        <f>CONCATENATE("I",A$256)</f>
        <v>IMittyARM</v>
      </c>
      <c r="B258" s="2" t="str">
        <f>CONCATENATE("P",A$256)</f>
        <v>PMittyARM</v>
      </c>
      <c r="C258" s="2" t="str">
        <f>'Data types'!A$5</f>
        <v>byte[]</v>
      </c>
      <c r="D258" s="2">
        <v>0</v>
      </c>
      <c r="E258" s="2" t="s">
        <v>16</v>
      </c>
      <c r="F258" s="2">
        <v>2</v>
      </c>
      <c r="G258" s="2" t="str">
        <f>'Data types'!A$2</f>
        <v>int</v>
      </c>
      <c r="H258" s="2" t="s">
        <v>20</v>
      </c>
      <c r="I258" s="2" t="str">
        <f>'Data types'!A$5</f>
        <v>byte[]</v>
      </c>
      <c r="J258" s="10" t="s">
        <v>24</v>
      </c>
      <c r="K258" s="10"/>
      <c r="L258" s="10"/>
      <c r="M258" s="10" t="str">
        <f>CONCATENATE("Low level command to interact with ",A$256,".")</f>
        <v>Low level command to interact with MittyARM.</v>
      </c>
      <c r="N258" s="16" t="str">
        <f>CONCATENATE("This commands accepts generic structures for ",A$256,".")</f>
        <v>This commands accepts generic structures for MittyARM.</v>
      </c>
      <c r="O258" s="16"/>
      <c r="P258" s="9"/>
      <c r="Q258" s="3">
        <f>Q257+1</f>
        <v>9001</v>
      </c>
      <c r="R258" s="3" t="str">
        <f>IF(G258="","",VLOOKUP(G258,'Data types'!A$1:B$20,2,FALSE))</f>
        <v>Integer</v>
      </c>
      <c r="S258" s="3" t="str">
        <f>IF(I258="","",VLOOKUP(I258,'Data types'!A$1:B$20,2,FALSE))</f>
        <v>byte[]</v>
      </c>
      <c r="T258" s="3" t="str">
        <f>IF(K258="","",VLOOKUP(K258,'Data types'!A$1:B$20,2,FALSE))</f>
        <v/>
      </c>
      <c r="U258" s="3" t="str">
        <f t="shared" si="33"/>
        <v>cmdID,data</v>
      </c>
      <c r="V258" s="3" t="str">
        <f t="shared" si="34"/>
        <v>int cmdID,byte[] data</v>
      </c>
      <c r="W258" s="3" t="str">
        <f>IF(C258="","",VLOOKUP(C258,'Data types'!$A$1:$B$20,2,FALSE))</f>
        <v>byte[]</v>
      </c>
      <c r="X258" s="24" t="str">
        <f t="shared" si="35"/>
        <v>/**
&lt;pre&gt;
Low level command to interact with MittyARM.
Input parameters:int cmdID,byte[] data
Return parameters:byte[]
Size of returned parameters: 0
This commands accepts generic structures for MittyARM.
&lt;/pre&gt;
*/</v>
      </c>
      <c r="Y258" s="6" t="str">
        <f>CONCATENATE(Formatting!B$1,C258," ",E258,"(",V258,");//",Q258,"//",M258)</f>
        <v xml:space="preserve">    byte[] runRawCommand(int cmdID,byte[] data);//9001//Low level command to interact with MittyARM.</v>
      </c>
      <c r="Z258" s="7" t="str">
        <f>CONCATENATE(Formatting!B$1,"@Override",CHAR(10),Formatting!B$1,"@InternalData (internalID=",Q258,",commandIDs={",CHAR(34),O258,CHAR(34),",",CHAR(34),P258,CHAR(34),"},argNames={",IF(F258="",CONCATENATE(CHAR(34),CHAR(34)),IF(F258=1,CONCATENATE(CHAR(34),H258,CHAR(34)),IF(F258=2,CONCATENATE(CHAR(34),H258,CHAR(34),",",CHAR(34),J258,CHAR(34)),IF(F258=3,CONCATENATE(CHAR(34),H258,CHAR(34),",",CHAR(34),J258,CHAR(34),",",CHAR(34),L258,CHAR(34)),"other")))),"})",CHAR(10),Formatting!B$1,"public ",C258," ",E258,"(",V258,") {",CHAR(10),IF(F258="",CONCATENATE(Formatting!B$1,Formatting!B$1,"ArrayList&lt;Object&gt; argObject=null;",CHAR(10)),IF(F258=1,CONCATENATE(Formatting!B$1,Formatting!B$1,"ArrayList&lt;Object&gt; argObject = new ArrayList&lt;Object&gt;();",CHAR(10),Formatting!B$1,Formatting!B$1,"argObject.add(",H258,");",CHAR(10)),IF(F258=2,CONCATENATE(Formatting!B$1,Formatting!B$1,"ArrayList&lt;Object&gt; argObject = new ArrayList&lt;Object&gt;();",CHAR(10),Formatting!B$1,Formatting!B$1,"argObject.add(",H258,");",CHAR(10),Formatting!B$1,Formatting!B$1,"argObject.add(",J258,");",CHAR(10)),CONCATENATE(Formatting!B$1,Formatting!B$1,"ArrayList&lt;Object&gt; argObject = new ArrayList&lt;Object&gt;();",CHAR(10),Formatting!B$1,Formatting!B$1,"argObject.add(",H258,");",CHAR(10),Formatting!B$1,Formatting!B$1,"argObject.add(",J258,");",CHAR(10),Formatting!B$1,Formatting!B$1,"argObject.add(",L258,");",CHAR(10))))),IF(C258="void",CONCATENATE(Formatting!B$1,Formatting!B$1),CONCATENATE(Formatting!B$1,Formatting!B$1,"return (",W258,") ")),"super.getSimulatorNode().runGenericMethod(",Q258,",argObject);",CHAR(10),Formatting!B$1,"};")</f>
        <v xml:space="preserve">    @Override
    @InternalData (internalID=9001,commandIDs={"",""},argNames={"cmdID","data"})
    public byte[] runRawCommand(int cmdID,byte[] data) {
        ArrayList&lt;Object&gt; argObject = new ArrayList&lt;Object&gt;();
        argObject.add(cmdID);
        argObject.add(data);
        return (byte[]) super.getSimulatorNode().runGenericMethod(9001,argObject);
    };</v>
      </c>
      <c r="AA258" s="7" t="str">
        <f>CONCATENATE(Formatting!B$1,"case ",Q258,": {//Origin [",A258,"] Method [",TRIM(Y258),"]",CHAR(10),IF(F258="","",IF(F258=1,CONCATENATE(Formatting!B$1,Formatting!B$1,G258," ",H258,"=(",R258,") argObject.get(0);",CHAR(10)),CONCATENATE(Formatting!B$1,Formatting!B$1,G258," ",H258,"=(",R258,") argObject.get(0);",CHAR(10),Formatting!B$1,Formatting!B$1,I258," ",J258,"=(",S258,") argObject.get(1);",CHAR(10)))),IF(C258="void",CONCATENATE(Formatting!B$1,Formatting!B$1,"break; }"),CONCATENATE(Formatting!B$1,Formatting!B$1,C258," result=",IF(C258="void","null",IF(OR(C258="byte",C258="int",C258="long"),"0",IF(C258="String",CONCATENATE(CHAR(34),"Placeholder",CHAR(34)),IF(C258="byte[]",CONCATENATE("new byte[",D258,"]"),"ERROR")))),";",CHAR(10),Formatting!B$1,Formatting!B$1,"globalResult=result;",CHAR(10),Formatting!B$1,Formatting!B$1,"break;}")))</f>
        <v xml:space="preserve">    case 9001: {//Origin [IMittyARM] Method [byte[] runRawCommand(int cmdID,byte[] data);//9001//Low level command to interact with MittyARM.]
        int cmdID=(Integer) argObject.get(0);
        byte[] data=(byte[]) argObject.get(1);
        byte[] result=new byte[0];
        globalResult=result;
        break;}</v>
      </c>
      <c r="AB258" s="7" t="str">
        <f t="shared" si="36"/>
        <v>/**
&lt;pre&gt;
Low level command to interact with MittyARM.
Input parameters:int cmdID,byte[] data
Return parameters:byte[]
Size of returned parameters: 0
This commands accepts generic structures for MittyARM.
&lt;/pre&gt;
*/
byte[] runRawCommand(int cmdID,byte[] data);//9001</v>
      </c>
    </row>
    <row r="259" spans="1:28" ht="135" x14ac:dyDescent="0.25">
      <c r="K259" s="11"/>
      <c r="L259" s="11"/>
      <c r="M259" s="11"/>
      <c r="N259" s="11"/>
      <c r="O259" s="11"/>
      <c r="P259" s="11"/>
      <c r="R259" s="3" t="str">
        <f>IF(G259="","",VLOOKUP(G259,'Data types'!A$1:B$20,2,FALSE))</f>
        <v/>
      </c>
      <c r="S259" s="3" t="str">
        <f>IF(I259="","",VLOOKUP(I259,'Data types'!A$1:B$20,2,FALSE))</f>
        <v/>
      </c>
      <c r="T259" s="3" t="str">
        <f>IF(K259="","",VLOOKUP(K259,'Data types'!A$1:B$20,2,FALSE))</f>
        <v/>
      </c>
      <c r="U259" s="3" t="str">
        <f t="shared" si="33"/>
        <v/>
      </c>
      <c r="V259" s="3" t="str">
        <f t="shared" si="34"/>
        <v/>
      </c>
      <c r="W259" s="3" t="str">
        <f>IF(C259="","",VLOOKUP(C259,'Data types'!$A$1:$B$20,2,FALSE))</f>
        <v/>
      </c>
      <c r="X259" s="24" t="str">
        <f t="shared" si="35"/>
        <v>/**
&lt;pre&gt;
Input parameters:
Return parameters:
Size of returned parameters: 0
&lt;/pre&gt;
*/</v>
      </c>
      <c r="Y259" s="6" t="s">
        <v>29</v>
      </c>
      <c r="Z259" s="7" t="s">
        <v>29</v>
      </c>
      <c r="AA259" s="7"/>
      <c r="AB259" s="7"/>
    </row>
    <row r="260" spans="1:28" ht="135" x14ac:dyDescent="0.25">
      <c r="R260" s="3" t="str">
        <f>IF(G260="","",VLOOKUP(G260,'Data types'!A$1:B$20,2,FALSE))</f>
        <v/>
      </c>
      <c r="S260" s="3" t="str">
        <f>IF(I260="","",VLOOKUP(I260,'Data types'!A$1:B$20,2,FALSE))</f>
        <v/>
      </c>
      <c r="T260" s="3" t="str">
        <f>IF(K260="","",VLOOKUP(K260,'Data types'!A$1:B$20,2,FALSE))</f>
        <v/>
      </c>
      <c r="U260" s="3" t="str">
        <f t="shared" si="33"/>
        <v/>
      </c>
      <c r="V260" s="3" t="str">
        <f t="shared" si="34"/>
        <v/>
      </c>
      <c r="W260" s="3" t="str">
        <f>IF(L260="","",VLOOKUP(C260,'Data types'!$A$1:$B$20,2,FALSE))</f>
        <v/>
      </c>
      <c r="X260" s="24" t="str">
        <f t="shared" si="35"/>
        <v>/**
&lt;pre&gt;
Input parameters:
Return parameters:
Size of returned parameters: 0
&lt;/pre&gt;
*/</v>
      </c>
      <c r="AB260" s="7"/>
    </row>
    <row r="261" spans="1:28" ht="135" x14ac:dyDescent="0.25">
      <c r="R261" s="3" t="str">
        <f>IF(G261="","",VLOOKUP(G261,'Data types'!A$1:B$20,2,FALSE))</f>
        <v/>
      </c>
      <c r="S261" s="3" t="str">
        <f>IF(I261="","",VLOOKUP(I261,'Data types'!A$1:B$20,2,FALSE))</f>
        <v/>
      </c>
      <c r="T261" s="3" t="str">
        <f>IF(K261="","",VLOOKUP(K261,'Data types'!A$1:B$20,2,FALSE))</f>
        <v/>
      </c>
      <c r="U261" s="3" t="str">
        <f t="shared" si="33"/>
        <v/>
      </c>
      <c r="V261" s="3" t="str">
        <f t="shared" si="34"/>
        <v/>
      </c>
      <c r="W261" s="3" t="str">
        <f>IF(L261="","",VLOOKUP(C261,'Data types'!$A$1:$B$20,2,FALSE))</f>
        <v/>
      </c>
      <c r="X261" s="24" t="str">
        <f t="shared" si="35"/>
        <v>/**
&lt;pre&gt;
Input parameters:
Return parameters:
Size of returned parameters: 0
&lt;/pre&gt;
*/</v>
      </c>
      <c r="AB261" s="7"/>
    </row>
    <row r="262" spans="1:28" ht="135" x14ac:dyDescent="0.25">
      <c r="R262" s="3" t="str">
        <f>IF(G262="","",VLOOKUP(G262,'Data types'!A$1:B$20,2,FALSE))</f>
        <v/>
      </c>
      <c r="S262" s="3" t="str">
        <f>IF(I262="","",VLOOKUP(I262,'Data types'!A$1:B$20,2,FALSE))</f>
        <v/>
      </c>
      <c r="T262" s="3" t="str">
        <f>IF(K262="","",VLOOKUP(K262,'Data types'!A$1:B$20,2,FALSE))</f>
        <v/>
      </c>
      <c r="U262" s="3" t="str">
        <f t="shared" si="33"/>
        <v/>
      </c>
      <c r="V262" s="3" t="str">
        <f t="shared" si="34"/>
        <v/>
      </c>
      <c r="W262" s="3" t="str">
        <f>IF(L262="","",VLOOKUP(C262,'Data types'!$A$1:$B$20,2,FALSE))</f>
        <v/>
      </c>
      <c r="X262" s="24" t="str">
        <f>CONCATENATE("/**",CHAR(10),"&lt;pre&gt;",CHAR(10),$M262,CHAR(10),"Input parameters:",$V262,CHAR(10),"Return parameters:",$C262,CHAR(10),"Size of returned parameters: ",IF($D262="","0",$D262),CHAR(10),$N262,CHAR(10),"&lt;/pre",CHAR(10),"*/")</f>
        <v>/**
&lt;pre&gt;
Input parameters:
Return parameters:
Size of returned parameters: 0
&lt;/pre
*/</v>
      </c>
      <c r="AB262" s="7"/>
    </row>
    <row r="263" spans="1:28" ht="135" x14ac:dyDescent="0.25">
      <c r="R263" s="3" t="str">
        <f>IF(G263="","",VLOOKUP(G263,'Data types'!A$1:B$20,2,FALSE))</f>
        <v/>
      </c>
      <c r="S263" s="3" t="str">
        <f>IF(I263="","",VLOOKUP(I263,'Data types'!A$1:B$20,2,FALSE))</f>
        <v/>
      </c>
      <c r="T263" s="3" t="str">
        <f>IF(K263="","",VLOOKUP(K263,'Data types'!A$1:B$20,2,FALSE))</f>
        <v/>
      </c>
      <c r="U263" s="3" t="str">
        <f t="shared" si="33"/>
        <v/>
      </c>
      <c r="V263" s="3" t="str">
        <f t="shared" si="34"/>
        <v/>
      </c>
      <c r="W263" s="3" t="str">
        <f>IF(L263="","",VLOOKUP(C263,'Data types'!$A$1:$B$20,2,FALSE))</f>
        <v/>
      </c>
      <c r="X263" s="24" t="str">
        <f>CONCATENATE("/**",CHAR(10),"&lt;pre&gt;",CHAR(10),$M263,CHAR(10),"Input parameters:",$V263,CHAR(10),"Return parameters:",$C263,CHAR(10),"Size of returned parameters: ",IF($D263="","0",$D263),CHAR(10),$N263,CHAR(10),"&lt;/pre",CHAR(10),"*/")</f>
        <v>/**
&lt;pre&gt;
Input parameters:
Return parameters:
Size of returned parameters: 0
&lt;/pre
*/</v>
      </c>
      <c r="AB263" s="7"/>
    </row>
    <row r="264" spans="1:28" ht="135" x14ac:dyDescent="0.25">
      <c r="R264" s="3" t="str">
        <f>IF(G264="","",VLOOKUP(G264,'Data types'!A$1:B$20,2,FALSE))</f>
        <v/>
      </c>
      <c r="S264" s="3" t="str">
        <f>IF(I264="","",VLOOKUP(I264,'Data types'!A$1:B$20,2,FALSE))</f>
        <v/>
      </c>
      <c r="T264" s="3" t="str">
        <f>IF(K264="","",VLOOKUP(K264,'Data types'!A$1:B$20,2,FALSE))</f>
        <v/>
      </c>
      <c r="U264" s="3" t="str">
        <f t="shared" si="33"/>
        <v/>
      </c>
      <c r="V264" s="3" t="str">
        <f t="shared" si="34"/>
        <v/>
      </c>
      <c r="W264" s="3" t="str">
        <f>IF(L264="","",VLOOKUP(C264,'Data types'!$A$1:$B$20,2,FALSE))</f>
        <v/>
      </c>
      <c r="X264" s="24" t="str">
        <f>CONCATENATE("/**",CHAR(10),"&lt;pre&gt;",CHAR(10),$M264,CHAR(10),"Input parameters:",$V264,CHAR(10),"Return parameters:",$C264,CHAR(10),"Size of returned parameters: ",IF($D264="","0",$D264),CHAR(10),$N264,CHAR(10),"&lt;/pre",CHAR(10),"*/")</f>
        <v>/**
&lt;pre&gt;
Input parameters:
Return parameters:
Size of returned parameters: 0
&lt;/pre
*/</v>
      </c>
      <c r="AB264" s="7"/>
    </row>
    <row r="265" spans="1:28" ht="135" x14ac:dyDescent="0.25">
      <c r="R265" s="3" t="str">
        <f>IF(G265="","",VLOOKUP(G265,'Data types'!A$1:B$20,2,FALSE))</f>
        <v/>
      </c>
      <c r="S265" s="3" t="str">
        <f>IF(I265="","",VLOOKUP(I265,'Data types'!A$1:B$20,2,FALSE))</f>
        <v/>
      </c>
      <c r="T265" s="3" t="str">
        <f>IF(K265="","",VLOOKUP(K265,'Data types'!A$1:B$20,2,FALSE))</f>
        <v/>
      </c>
      <c r="U265" s="3" t="str">
        <f t="shared" si="33"/>
        <v/>
      </c>
      <c r="V265" s="3" t="str">
        <f t="shared" si="34"/>
        <v/>
      </c>
      <c r="X265" s="24" t="str">
        <f>CONCATENATE("/**",CHAR(10),"&lt;pre&gt;",CHAR(10),$M265,CHAR(10),"Input parameters:",$V265,CHAR(10),"Return parameters:",$C265,CHAR(10),"Size of returned parameters: ",IF($D265="","0",$D265),CHAR(10),$N265,CHAR(10),"&lt;/pre",CHAR(10),"*/")</f>
        <v>/**
&lt;pre&gt;
Input parameters:
Return parameters:
Size of returned parameters: 0
&lt;/pre
*/</v>
      </c>
      <c r="AB265" s="7"/>
    </row>
    <row r="266" spans="1:28" x14ac:dyDescent="0.25">
      <c r="R266" s="3" t="str">
        <f>IF(G266="","",VLOOKUP(G266,'Data types'!A$1:B$20,2,FALSE))</f>
        <v/>
      </c>
      <c r="S266" s="3" t="str">
        <f>IF(I266="","",VLOOKUP(I266,'Data types'!A$1:B$20,2,FALSE))</f>
        <v/>
      </c>
      <c r="T266" s="3" t="str">
        <f>IF(K266="","",VLOOKUP(K266,'Data types'!A$1:B$20,2,FALSE))</f>
        <v/>
      </c>
      <c r="U266" s="3" t="str">
        <f t="shared" si="33"/>
        <v/>
      </c>
      <c r="V266" s="3" t="str">
        <f t="shared" si="34"/>
        <v/>
      </c>
      <c r="AB266" s="7"/>
    </row>
    <row r="267" spans="1:28" x14ac:dyDescent="0.25">
      <c r="R267" s="3" t="str">
        <f>IF(G267="","",VLOOKUP(G267,'Data types'!A$1:B$20,2,FALSE))</f>
        <v/>
      </c>
      <c r="S267" s="3" t="str">
        <f>IF(I267="","",VLOOKUP(I267,'Data types'!A$1:B$20,2,FALSE))</f>
        <v/>
      </c>
      <c r="T267" s="3" t="str">
        <f>IF(K267="","",VLOOKUP(K267,'Data types'!A$1:B$20,2,FALSE))</f>
        <v/>
      </c>
      <c r="U267" s="3" t="str">
        <f t="shared" si="33"/>
        <v/>
      </c>
      <c r="V267" s="3" t="str">
        <f t="shared" si="34"/>
        <v/>
      </c>
      <c r="AB267" s="7"/>
    </row>
    <row r="268" spans="1:28" x14ac:dyDescent="0.25">
      <c r="R268" s="3" t="str">
        <f>IF(G268="","",VLOOKUP(G268,'Data types'!A$1:B$20,2,FALSE))</f>
        <v/>
      </c>
      <c r="S268" s="3" t="str">
        <f>IF(I268="","",VLOOKUP(I268,'Data types'!A$1:B$20,2,FALSE))</f>
        <v/>
      </c>
      <c r="T268" s="3" t="str">
        <f>IF(K268="","",VLOOKUP(K268,'Data types'!A$1:B$20,2,FALSE))</f>
        <v/>
      </c>
      <c r="U268" s="3" t="str">
        <f t="shared" si="33"/>
        <v/>
      </c>
      <c r="V268" s="3" t="str">
        <f t="shared" si="34"/>
        <v/>
      </c>
      <c r="AB268" s="7"/>
    </row>
    <row r="269" spans="1:28" x14ac:dyDescent="0.25">
      <c r="R269" s="3" t="str">
        <f>IF(G269="","",VLOOKUP(G269,'Data types'!A$1:B$20,2,FALSE))</f>
        <v/>
      </c>
      <c r="S269" s="3" t="str">
        <f>IF(I269="","",VLOOKUP(I269,'Data types'!A$1:B$20,2,FALSE))</f>
        <v/>
      </c>
      <c r="T269" s="3" t="str">
        <f>IF(K269="","",VLOOKUP(K269,'Data types'!A$1:B$20,2,FALSE))</f>
        <v/>
      </c>
      <c r="U269" s="3" t="str">
        <f t="shared" si="33"/>
        <v/>
      </c>
      <c r="V269" s="3" t="str">
        <f t="shared" si="34"/>
        <v/>
      </c>
      <c r="AB269" s="7"/>
    </row>
    <row r="270" spans="1:28" ht="45" x14ac:dyDescent="0.25">
      <c r="R270" s="3" t="str">
        <f>IF(G270="","",VLOOKUP(G270,'Data types'!A$1:B$20,2,FALSE))</f>
        <v/>
      </c>
      <c r="S270" s="3" t="str">
        <f>IF(I270="","",VLOOKUP(I270,'Data types'!A$1:B$20,2,FALSE))</f>
        <v/>
      </c>
      <c r="T270" s="3" t="str">
        <f>IF(K270="","",VLOOKUP(K270,'Data types'!A$1:B$20,2,FALSE))</f>
        <v/>
      </c>
      <c r="U270" s="3" t="str">
        <f t="shared" si="33"/>
        <v/>
      </c>
      <c r="V270" s="3" t="str">
        <f t="shared" si="34"/>
        <v/>
      </c>
      <c r="AB270" s="7" t="str">
        <f t="shared" ref="AB270:AB277" si="48">CONCATENATE($X270,CHAR(10),"*/",CHAR(10),$C270," ",$E270,"(",$V270,,");//",$Q270)</f>
        <v xml:space="preserve">
*/
 ();//</v>
      </c>
    </row>
    <row r="271" spans="1:28" ht="45" x14ac:dyDescent="0.25">
      <c r="R271" s="3" t="str">
        <f>IF(G271="","",VLOOKUP(G271,'Data types'!A$1:B$20,2,FALSE))</f>
        <v/>
      </c>
      <c r="S271" s="3" t="str">
        <f>IF(I271="","",VLOOKUP(I271,'Data types'!A$1:B$20,2,FALSE))</f>
        <v/>
      </c>
      <c r="T271" s="3" t="str">
        <f>IF(K271="","",VLOOKUP(K271,'Data types'!A$1:B$20,2,FALSE))</f>
        <v/>
      </c>
      <c r="U271" s="3" t="str">
        <f t="shared" si="33"/>
        <v/>
      </c>
      <c r="V271" s="3" t="str">
        <f t="shared" si="34"/>
        <v/>
      </c>
      <c r="AB271" s="7" t="str">
        <f t="shared" si="48"/>
        <v xml:space="preserve">
*/
 ();//</v>
      </c>
    </row>
    <row r="272" spans="1:28" ht="45" x14ac:dyDescent="0.25">
      <c r="R272" s="3" t="str">
        <f>IF(G272="","",VLOOKUP(G272,'Data types'!A$1:B$9,2,FALSE))</f>
        <v/>
      </c>
      <c r="AB272" s="7" t="str">
        <f t="shared" si="48"/>
        <v xml:space="preserve">
*/
 ();//</v>
      </c>
    </row>
    <row r="273" spans="18:28" ht="45" x14ac:dyDescent="0.25">
      <c r="R273" s="3" t="str">
        <f>IF(G273="","",VLOOKUP(G273,'Data types'!A$1:B$9,2,FALSE))</f>
        <v/>
      </c>
      <c r="AB273" s="7" t="str">
        <f t="shared" si="48"/>
        <v xml:space="preserve">
*/
 ();//</v>
      </c>
    </row>
    <row r="274" spans="18:28" ht="45" x14ac:dyDescent="0.25">
      <c r="R274" s="3" t="str">
        <f>IF(G274="","",VLOOKUP(G274,'Data types'!A$1:B$9,2,FALSE))</f>
        <v/>
      </c>
      <c r="AB274" s="7" t="str">
        <f t="shared" si="48"/>
        <v xml:space="preserve">
*/
 ();//</v>
      </c>
    </row>
    <row r="275" spans="18:28" ht="45" x14ac:dyDescent="0.25">
      <c r="R275" s="3" t="str">
        <f>IF(G275="","",VLOOKUP(G275,'Data types'!A$1:B$9,2,FALSE))</f>
        <v/>
      </c>
      <c r="AB275" s="7" t="str">
        <f t="shared" si="48"/>
        <v xml:space="preserve">
*/
 ();//</v>
      </c>
    </row>
    <row r="276" spans="18:28" ht="45" x14ac:dyDescent="0.25">
      <c r="R276" s="3" t="str">
        <f>IF(G276="","",VLOOKUP(G276,'Data types'!A$1:B$9,2,FALSE))</f>
        <v/>
      </c>
      <c r="AB276" s="7" t="str">
        <f t="shared" si="48"/>
        <v xml:space="preserve">
*/
 ();//</v>
      </c>
    </row>
    <row r="277" spans="18:28" ht="45" x14ac:dyDescent="0.25">
      <c r="R277" s="3" t="str">
        <f>IF(G277="","",VLOOKUP(G277,'Data types'!A$1:B$9,2,FALSE))</f>
        <v/>
      </c>
      <c r="AB277" s="7" t="str">
        <f t="shared" si="48"/>
        <v xml:space="preserve">
*/
 ();//</v>
      </c>
    </row>
    <row r="278" spans="18:28" x14ac:dyDescent="0.25">
      <c r="R278" s="3" t="str">
        <f>IF(G278="","",VLOOKUP(G278,'Data types'!A$1:B$9,2,FALSE))</f>
        <v/>
      </c>
    </row>
    <row r="279" spans="18:28" x14ac:dyDescent="0.25">
      <c r="R279" s="3" t="str">
        <f>IF(G279="","",VLOOKUP(G279,'Data types'!A$1:B$9,2,FALSE))</f>
        <v/>
      </c>
    </row>
    <row r="280" spans="18:28" x14ac:dyDescent="0.25">
      <c r="R280" s="3" t="str">
        <f>IF(G280="","",VLOOKUP(G280,'Data types'!A$1:B$9,2,FALSE))</f>
        <v/>
      </c>
    </row>
    <row r="281" spans="18:28" x14ac:dyDescent="0.25">
      <c r="R281" s="3" t="str">
        <f>IF(G281="","",VLOOKUP(G281,'Data types'!A$1:B$9,2,FALSE))</f>
        <v/>
      </c>
    </row>
    <row r="282" spans="18:28" x14ac:dyDescent="0.25">
      <c r="R282" s="3" t="str">
        <f>IF(G282="","",VLOOKUP(G282,'Data types'!A$1:B$9,2,FALSE))</f>
        <v/>
      </c>
    </row>
    <row r="283" spans="18:28" x14ac:dyDescent="0.25">
      <c r="R283" s="3" t="str">
        <f>IF(G283="","",VLOOKUP(G283,'Data types'!A$1:B$9,2,FALSE))</f>
        <v/>
      </c>
    </row>
    <row r="284" spans="18:28" x14ac:dyDescent="0.25">
      <c r="R284" s="3" t="str">
        <f>IF(G284="","",VLOOKUP(G284,'Data types'!A$1:B$9,2,FALSE))</f>
        <v/>
      </c>
    </row>
    <row r="285" spans="18:28" x14ac:dyDescent="0.25">
      <c r="R285" s="3" t="str">
        <f>IF(G285="","",VLOOKUP(G285,'Data types'!A$1:B$9,2,FALSE))</f>
        <v/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2" sqref="C12"/>
    </sheetView>
  </sheetViews>
  <sheetFormatPr defaultRowHeight="15" x14ac:dyDescent="0.25"/>
  <sheetData>
    <row r="1" spans="1:2" ht="15.75" thickBot="1" x14ac:dyDescent="0.3">
      <c r="A1" s="1" t="s">
        <v>9</v>
      </c>
    </row>
    <row r="2" spans="1:2" ht="15.75" thickBot="1" x14ac:dyDescent="0.3">
      <c r="A2" s="1" t="s">
        <v>10</v>
      </c>
      <c r="B2" t="s">
        <v>62</v>
      </c>
    </row>
    <row r="3" spans="1:2" ht="15.75" thickBot="1" x14ac:dyDescent="0.3">
      <c r="A3" s="1" t="s">
        <v>11</v>
      </c>
      <c r="B3" t="s">
        <v>11</v>
      </c>
    </row>
    <row r="4" spans="1:2" ht="15.75" thickBot="1" x14ac:dyDescent="0.3">
      <c r="A4" s="1" t="s">
        <v>12</v>
      </c>
      <c r="B4" t="s">
        <v>63</v>
      </c>
    </row>
    <row r="5" spans="1:2" ht="15.75" thickBot="1" x14ac:dyDescent="0.3">
      <c r="A5" s="1" t="s">
        <v>13</v>
      </c>
      <c r="B5" t="s">
        <v>13</v>
      </c>
    </row>
    <row r="6" spans="1:2" ht="15.75" thickBot="1" x14ac:dyDescent="0.3">
      <c r="A6" s="1" t="s">
        <v>14</v>
      </c>
      <c r="B6" t="s">
        <v>64</v>
      </c>
    </row>
    <row r="7" spans="1:2" ht="15.75" thickBot="1" x14ac:dyDescent="0.3">
      <c r="A7" s="1" t="s">
        <v>15</v>
      </c>
      <c r="B7" t="s">
        <v>15</v>
      </c>
    </row>
    <row r="8" spans="1:2" x14ac:dyDescent="0.25">
      <c r="A8" s="23" t="s">
        <v>346</v>
      </c>
      <c r="B8" t="s">
        <v>347</v>
      </c>
    </row>
    <row r="9" spans="1:2" ht="15.75" thickBot="1" x14ac:dyDescent="0.3">
      <c r="A9" s="23" t="s">
        <v>348</v>
      </c>
      <c r="B9" t="s">
        <v>348</v>
      </c>
    </row>
    <row r="10" spans="1:2" ht="15.75" thickBot="1" x14ac:dyDescent="0.3">
      <c r="A10" s="1" t="s">
        <v>457</v>
      </c>
      <c r="B10" t="s">
        <v>457</v>
      </c>
    </row>
    <row r="11" spans="1:2" x14ac:dyDescent="0.25">
      <c r="A11" s="23" t="s">
        <v>478</v>
      </c>
      <c r="B11" t="s">
        <v>479</v>
      </c>
    </row>
    <row r="12" spans="1:2" x14ac:dyDescent="0.25">
      <c r="A12" s="23" t="s">
        <v>480</v>
      </c>
      <c r="B12" t="s">
        <v>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65</v>
      </c>
      <c r="B1" s="1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3" sqref="A23"/>
    </sheetView>
  </sheetViews>
  <sheetFormatPr defaultRowHeight="15" x14ac:dyDescent="0.25"/>
  <cols>
    <col min="1" max="1" width="102.140625" bestFit="1" customWidth="1"/>
  </cols>
  <sheetData>
    <row r="1" spans="1:1" x14ac:dyDescent="0.25">
      <c r="A1" t="str">
        <f>Sheet1!Y3</f>
        <v>Output</v>
      </c>
    </row>
    <row r="2" spans="1:1" x14ac:dyDescent="0.25">
      <c r="A2" t="str">
        <f>Sheet1!Y4</f>
        <v>Interface file</v>
      </c>
    </row>
    <row r="3" spans="1:1" x14ac:dyDescent="0.25">
      <c r="A3">
        <f>Sheet1!Y5</f>
        <v>0</v>
      </c>
    </row>
    <row r="4" spans="1:1" x14ac:dyDescent="0.25">
      <c r="A4" t="str">
        <f>Sheet1!Y6</f>
        <v>public interface IFineADCS{</v>
      </c>
    </row>
    <row r="5" spans="1:1" x14ac:dyDescent="0.25">
      <c r="A5" t="str">
        <f>Sheet1!Y7</f>
        <v xml:space="preserve">    byte[] runRawCommand(int cmdID,byte[] data,int iAD);//1001//Low level command to interact with FineADCS</v>
      </c>
    </row>
    <row r="6" spans="1:1" x14ac:dyDescent="0.25">
      <c r="A6" t="str">
        <f>Sheet1!Y8</f>
        <v xml:space="preserve">    byte[] Identify();//1002//High level command to interact with FineADCS</v>
      </c>
    </row>
    <row r="7" spans="1:1" x14ac:dyDescent="0.25">
      <c r="A7" t="str">
        <f>Sheet1!Y9</f>
        <v xml:space="preserve">    void SoftwareReset();//1003//High level command to interact with FineADCS</v>
      </c>
    </row>
    <row r="8" spans="1:1" x14ac:dyDescent="0.25">
      <c r="A8" t="str">
        <f>Sheet1!Y10</f>
        <v xml:space="preserve">    void I2CReset();//1004//High level command to interact with FineADCS</v>
      </c>
    </row>
    <row r="9" spans="1:1" x14ac:dyDescent="0.25">
      <c r="A9" t="str">
        <f>Sheet1!Y11</f>
        <v xml:space="preserve">    void SetDateTime(long seconds,int subseconds);//1005//High level command to interact with FineADCS</v>
      </c>
    </row>
    <row r="10" spans="1:1" x14ac:dyDescent="0.25">
      <c r="A10" t="str">
        <f>Sheet1!Y12</f>
        <v xml:space="preserve">    byte[] GetDateTime();//1006//High level command to interact with FineADCS</v>
      </c>
    </row>
    <row r="11" spans="1:1" x14ac:dyDescent="0.25">
      <c r="A11" t="str">
        <f>Sheet1!Y13</f>
        <v xml:space="preserve">    void iADCSPowerCycle(byte onoff,byte register);//1007//High level command to interact with FineADCS</v>
      </c>
    </row>
    <row r="12" spans="1:1" x14ac:dyDescent="0.25">
      <c r="A12" t="str">
        <f>Sheet1!Y14</f>
        <v xml:space="preserve">    void SetOperationMode(byte opmode);//1008//High level command to interact with FineADCS</v>
      </c>
    </row>
    <row r="13" spans="1:1" x14ac:dyDescent="0.25">
      <c r="A13" t="str">
        <f>Sheet1!Y15</f>
        <v xml:space="preserve">    void SetPowerUpdateInterval(long miliseconds);//1009//High level command to interact with FineADCS</v>
      </c>
    </row>
    <row r="14" spans="1:1" x14ac:dyDescent="0.25">
      <c r="A14" t="str">
        <f>Sheet1!Y16</f>
        <v xml:space="preserve">    void SetTemperatureUpdateInterval(long miliseconds);//1010//High level command to interact with FineADCS</v>
      </c>
    </row>
    <row r="15" spans="1:1" x14ac:dyDescent="0.25">
      <c r="A15" t="str">
        <f>Sheet1!Y17</f>
        <v xml:space="preserve">    byte[] GetStandardTelemetry();//1011//High level command to interact with FineADCS</v>
      </c>
    </row>
    <row r="16" spans="1:1" x14ac:dyDescent="0.25">
      <c r="A16" t="str">
        <f>Sheet1!Y18</f>
        <v xml:space="preserve">    byte[] GetExtendedTelemetry();//1012//High level command to interact with FineADCS</v>
      </c>
    </row>
    <row r="17" spans="1:1" x14ac:dyDescent="0.25">
      <c r="A17" t="str">
        <f>Sheet1!Y19</f>
        <v xml:space="preserve">    byte[] GetPowerStatus();//1013//High level command to interact with FineADCS</v>
      </c>
    </row>
    <row r="18" spans="1:1" x14ac:dyDescent="0.25">
      <c r="A18" t="str">
        <f>Sheet1!Y211</f>
        <v>}</v>
      </c>
    </row>
    <row r="19" spans="1:1" x14ac:dyDescent="0.25">
      <c r="A19">
        <f>Sheet1!Y212</f>
        <v>0</v>
      </c>
    </row>
    <row r="20" spans="1:1" x14ac:dyDescent="0.25">
      <c r="A20" t="str">
        <f>Sheet1!Y213</f>
        <v>public interface IGPS{</v>
      </c>
    </row>
    <row r="21" spans="1:1" x14ac:dyDescent="0.25">
      <c r="A21" t="str">
        <f>Sheet1!Y214</f>
        <v xml:space="preserve">    String getNMEASentence(String inputSentence);//2001//Obtain a NMEA response for a given NMEA sentence</v>
      </c>
    </row>
    <row r="22" spans="1:1" x14ac:dyDescent="0.25">
      <c r="A22" t="str">
        <f>Sheet1!Y215</f>
        <v xml:space="preserve">    String getLastKnownPosition();//2002//Obtain the last known position of the s/c</v>
      </c>
    </row>
    <row r="23" spans="1:1" x14ac:dyDescent="0.25">
      <c r="A23" t="str">
        <f>Sheet1!Y216</f>
        <v>}</v>
      </c>
    </row>
    <row r="24" spans="1:1" x14ac:dyDescent="0.25">
      <c r="A24">
        <f>Sheet1!Y217</f>
        <v>0</v>
      </c>
    </row>
    <row r="25" spans="1:1" x14ac:dyDescent="0.25">
      <c r="A25" t="str">
        <f>Sheet1!Y218</f>
        <v>public interface ICamera{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types</vt:lpstr>
      <vt:lpstr>Formatting</vt:lpstr>
      <vt:lpstr>Exporting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Suteu</dc:creator>
  <cp:lastModifiedBy>Cezar Suteu</cp:lastModifiedBy>
  <dcterms:created xsi:type="dcterms:W3CDTF">2016-04-18T13:38:38Z</dcterms:created>
  <dcterms:modified xsi:type="dcterms:W3CDTF">2016-09-19T17:36:32Z</dcterms:modified>
</cp:coreProperties>
</file>