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ssa\Downloads\Telegram Desktop\"/>
    </mc:Choice>
  </mc:AlternateContent>
  <xr:revisionPtr revIDLastSave="0" documentId="13_ncr:1_{5BD901DB-25E4-4E23-97C2-FC61176E2704}" xr6:coauthVersionLast="47" xr6:coauthVersionMax="47" xr10:uidLastSave="{00000000-0000-0000-0000-000000000000}"/>
  <bookViews>
    <workbookView xWindow="0" yWindow="0" windowWidth="14400" windowHeight="15600" xr2:uid="{7B212007-7FAF-43D1-A8B1-42619822DC85}"/>
  </bookViews>
  <sheets>
    <sheet name="report" sheetId="1" r:id="rId1"/>
    <sheet name="Netherlands" sheetId="2" r:id="rId2"/>
    <sheet name="UK" sheetId="3" r:id="rId3"/>
    <sheet name="Germany" sheetId="4" r:id="rId4"/>
  </sheets>
  <definedNames>
    <definedName name="solver_adj" localSheetId="3" hidden="1">Germany!$V$11:$W$11</definedName>
    <definedName name="solver_adj" localSheetId="1" hidden="1">Netherlands!$AJ$12:$AK$12</definedName>
    <definedName name="solver_adj" localSheetId="2" hidden="1">UK!$V$11:$W$11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1" hidden="1">2</definedName>
    <definedName name="solver_drv" localSheetId="2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3" hidden="1">2</definedName>
    <definedName name="solver_neg" localSheetId="1" hidden="1">2</definedName>
    <definedName name="solver_neg" localSheetId="2" hidden="1">2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3" hidden="1">0</definedName>
    <definedName name="solver_num" localSheetId="1" hidden="1">0</definedName>
    <definedName name="solver_num" localSheetId="2" hidden="1">0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3" hidden="1">Germany!$AA$10</definedName>
    <definedName name="solver_opt" localSheetId="1" hidden="1">Netherlands!$AO$11</definedName>
    <definedName name="solver_opt" localSheetId="2" hidden="1">UK!$AA$10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1" hidden="1">2</definedName>
    <definedName name="solver_rbv" localSheetId="2" hidden="1">1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1" hidden="1">2</definedName>
    <definedName name="solver_scl" localSheetId="2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46" i="1"/>
  <c r="L46" i="1"/>
  <c r="M41" i="1"/>
  <c r="L41" i="1"/>
  <c r="M49" i="1"/>
  <c r="M50" i="1"/>
  <c r="M45" i="1"/>
  <c r="M44" i="1"/>
  <c r="M40" i="1"/>
  <c r="M39" i="1"/>
  <c r="L50" i="1"/>
  <c r="L49" i="1"/>
  <c r="L45" i="1"/>
  <c r="L44" i="1"/>
  <c r="L40" i="1"/>
  <c r="L39" i="1"/>
  <c r="AU43" i="2"/>
  <c r="AU44" i="2"/>
  <c r="AU45" i="2"/>
  <c r="AU46" i="2"/>
  <c r="AU47" i="2"/>
  <c r="AU48" i="2"/>
  <c r="AU42" i="2"/>
  <c r="AG49" i="2"/>
  <c r="AG43" i="2"/>
  <c r="AG44" i="2"/>
  <c r="AG45" i="2"/>
  <c r="AG46" i="2"/>
  <c r="AG47" i="2"/>
  <c r="AG48" i="2"/>
  <c r="AG42" i="2"/>
  <c r="Y43" i="2"/>
  <c r="Y44" i="2"/>
  <c r="Y45" i="2"/>
  <c r="Y42" i="2"/>
  <c r="R43" i="2"/>
  <c r="R44" i="2"/>
  <c r="R45" i="2"/>
  <c r="R46" i="2"/>
  <c r="R47" i="2"/>
  <c r="R48" i="2"/>
  <c r="R42" i="2"/>
  <c r="K48" i="2"/>
  <c r="K47" i="2"/>
  <c r="K43" i="2"/>
  <c r="K44" i="2"/>
  <c r="K45" i="2"/>
  <c r="K46" i="2"/>
  <c r="K42" i="2"/>
  <c r="D42" i="2"/>
  <c r="D43" i="2"/>
  <c r="D44" i="2"/>
  <c r="D45" i="2"/>
  <c r="D41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42" i="2"/>
  <c r="AM3" i="2"/>
  <c r="AO3" i="2" s="1"/>
  <c r="AM4" i="2"/>
  <c r="AO4" i="2" s="1"/>
  <c r="AM5" i="2"/>
  <c r="AO5" i="2" s="1"/>
  <c r="AM6" i="2"/>
  <c r="AO6" i="2" s="1"/>
  <c r="AM7" i="2"/>
  <c r="AN47" i="2" s="1"/>
  <c r="AM8" i="2"/>
  <c r="AN48" i="2" s="1"/>
  <c r="AM9" i="2"/>
  <c r="AO9" i="2" s="1"/>
  <c r="AM2" i="2"/>
  <c r="AN42" i="2" s="1"/>
  <c r="AJ7" i="2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42" i="4"/>
  <c r="Y2" i="4"/>
  <c r="AA2" i="4" s="1"/>
  <c r="Y7" i="4"/>
  <c r="AA7" i="4" s="1"/>
  <c r="Y6" i="4"/>
  <c r="AA6" i="4" s="1"/>
  <c r="Y5" i="4"/>
  <c r="AA5" i="4" s="1"/>
  <c r="Y4" i="4"/>
  <c r="AA4" i="4" s="1"/>
  <c r="Y3" i="4"/>
  <c r="AA3" i="4" s="1"/>
  <c r="R7" i="4"/>
  <c r="T7" i="4" s="1"/>
  <c r="R6" i="4"/>
  <c r="T6" i="4" s="1"/>
  <c r="R5" i="4"/>
  <c r="T5" i="4" s="1"/>
  <c r="R4" i="4"/>
  <c r="T4" i="4" s="1"/>
  <c r="R3" i="4"/>
  <c r="T3" i="4" s="1"/>
  <c r="R2" i="4"/>
  <c r="T2" i="4" s="1"/>
  <c r="O7" i="4"/>
  <c r="K5" i="4"/>
  <c r="M5" i="4" s="1"/>
  <c r="K4" i="4"/>
  <c r="M4" i="4" s="1"/>
  <c r="K3" i="4"/>
  <c r="M3" i="4" s="1"/>
  <c r="K2" i="4"/>
  <c r="M2" i="4" s="1"/>
  <c r="H5" i="4"/>
  <c r="D7" i="4"/>
  <c r="F7" i="4" s="1"/>
  <c r="D2" i="4"/>
  <c r="F2" i="4" s="1"/>
  <c r="D6" i="4"/>
  <c r="F6" i="4" s="1"/>
  <c r="D5" i="4"/>
  <c r="F5" i="4" s="1"/>
  <c r="D4" i="4"/>
  <c r="F4" i="4" s="1"/>
  <c r="D3" i="4"/>
  <c r="F3" i="4" s="1"/>
  <c r="Y43" i="3"/>
  <c r="Y44" i="3"/>
  <c r="Y45" i="3"/>
  <c r="Y46" i="3"/>
  <c r="Y47" i="3"/>
  <c r="Y42" i="3"/>
  <c r="R42" i="3"/>
  <c r="R46" i="3"/>
  <c r="R45" i="3"/>
  <c r="R44" i="3"/>
  <c r="R43" i="3"/>
  <c r="K43" i="3"/>
  <c r="K44" i="3"/>
  <c r="K45" i="3"/>
  <c r="K46" i="3"/>
  <c r="K42" i="3"/>
  <c r="M10" i="3"/>
  <c r="T10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Y3" i="3"/>
  <c r="AA3" i="3" s="1"/>
  <c r="Y4" i="3"/>
  <c r="AA4" i="3" s="1"/>
  <c r="Y5" i="3"/>
  <c r="AA5" i="3" s="1"/>
  <c r="Y6" i="3"/>
  <c r="AA6" i="3" s="1"/>
  <c r="Y7" i="3"/>
  <c r="AA7" i="3" s="1"/>
  <c r="Y2" i="3"/>
  <c r="AA2" i="3" s="1"/>
  <c r="V4" i="3"/>
  <c r="R22" i="1"/>
  <c r="R20" i="1"/>
  <c r="R21" i="1"/>
  <c r="V7" i="1"/>
  <c r="R16" i="1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42" i="3"/>
  <c r="O6" i="3"/>
  <c r="O5" i="3"/>
  <c r="R5" i="3" s="1"/>
  <c r="T5" i="3" s="1"/>
  <c r="O3" i="3"/>
  <c r="R3" i="3" s="1"/>
  <c r="T3" i="3" s="1"/>
  <c r="O2" i="3"/>
  <c r="R2" i="3" s="1"/>
  <c r="T2" i="3" s="1"/>
  <c r="J18" i="1"/>
  <c r="R4" i="3"/>
  <c r="T4" i="3" s="1"/>
  <c r="R6" i="3"/>
  <c r="T6" i="3" s="1"/>
  <c r="K2" i="3"/>
  <c r="M2" i="3" s="1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2" i="3"/>
  <c r="K3" i="3"/>
  <c r="M3" i="3" s="1"/>
  <c r="K4" i="3"/>
  <c r="M4" i="3" s="1"/>
  <c r="K5" i="3"/>
  <c r="M5" i="3" s="1"/>
  <c r="K6" i="3"/>
  <c r="M6" i="3" s="1"/>
  <c r="E46" i="3"/>
  <c r="E43" i="3"/>
  <c r="E44" i="3"/>
  <c r="E45" i="3"/>
  <c r="E42" i="3"/>
  <c r="AN43" i="2" l="1"/>
  <c r="AN49" i="2"/>
  <c r="AO2" i="2"/>
  <c r="AN46" i="2"/>
  <c r="AN45" i="2"/>
  <c r="AO8" i="2"/>
  <c r="AN44" i="2"/>
  <c r="AO7" i="2"/>
  <c r="Y46" i="4"/>
  <c r="Y45" i="4"/>
  <c r="Y44" i="4"/>
  <c r="Y43" i="4"/>
  <c r="Y47" i="4"/>
  <c r="AA10" i="4"/>
  <c r="Y42" i="4"/>
  <c r="T10" i="4"/>
  <c r="S42" i="4"/>
  <c r="S45" i="4"/>
  <c r="S44" i="4"/>
  <c r="S43" i="4"/>
  <c r="S47" i="4"/>
  <c r="S46" i="4"/>
  <c r="L45" i="4"/>
  <c r="L43" i="4"/>
  <c r="L44" i="4"/>
  <c r="L42" i="4"/>
  <c r="M10" i="4"/>
  <c r="E46" i="4"/>
  <c r="E43" i="4"/>
  <c r="E42" i="4"/>
  <c r="E45" i="4"/>
  <c r="E44" i="4"/>
  <c r="F10" i="4"/>
  <c r="E47" i="4"/>
  <c r="AA10" i="3"/>
  <c r="D4" i="3"/>
  <c r="F4" i="3" s="1"/>
  <c r="D3" i="3"/>
  <c r="F3" i="3" s="1"/>
  <c r="D2" i="3"/>
  <c r="F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42" i="3"/>
  <c r="D5" i="3"/>
  <c r="F5" i="3" s="1"/>
  <c r="D6" i="3"/>
  <c r="F6" i="3" s="1"/>
  <c r="A4" i="3"/>
  <c r="A3" i="3"/>
  <c r="A2" i="3"/>
  <c r="T10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42" i="2"/>
  <c r="AT3" i="2"/>
  <c r="AV3" i="2" s="1"/>
  <c r="AT4" i="2"/>
  <c r="AV4" i="2" s="1"/>
  <c r="AT5" i="2"/>
  <c r="AV5" i="2" s="1"/>
  <c r="AT6" i="2"/>
  <c r="AV6" i="2" s="1"/>
  <c r="AT7" i="2"/>
  <c r="AV7" i="2" s="1"/>
  <c r="AT8" i="2"/>
  <c r="AV8" i="2" s="1"/>
  <c r="AT2" i="2"/>
  <c r="AV2" i="2" s="1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42" i="2"/>
  <c r="P68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42" i="2"/>
  <c r="T4" i="2"/>
  <c r="K2" i="2"/>
  <c r="M2" i="2" s="1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1" i="2"/>
  <c r="B42" i="2"/>
  <c r="AF3" i="2"/>
  <c r="AH3" i="2" s="1"/>
  <c r="AF4" i="2"/>
  <c r="AH4" i="2" s="1"/>
  <c r="AF5" i="2"/>
  <c r="AH5" i="2" s="1"/>
  <c r="AF6" i="2"/>
  <c r="AH6" i="2" s="1"/>
  <c r="AF7" i="2"/>
  <c r="AH7" i="2" s="1"/>
  <c r="AF8" i="2"/>
  <c r="AH8" i="2" s="1"/>
  <c r="AF9" i="2"/>
  <c r="AH9" i="2" s="1"/>
  <c r="AF2" i="2"/>
  <c r="AH2" i="2" s="1"/>
  <c r="Y3" i="2"/>
  <c r="AA3" i="2" s="1"/>
  <c r="Y4" i="2"/>
  <c r="AA4" i="2" s="1"/>
  <c r="V5" i="2"/>
  <c r="Y5" i="2" s="1"/>
  <c r="AA5" i="2" s="1"/>
  <c r="V2" i="2"/>
  <c r="Y2" i="2" s="1"/>
  <c r="AA2" i="2" s="1"/>
  <c r="R3" i="2"/>
  <c r="T3" i="2" s="1"/>
  <c r="R4" i="2"/>
  <c r="R5" i="2"/>
  <c r="T5" i="2" s="1"/>
  <c r="R6" i="2"/>
  <c r="T6" i="2" s="1"/>
  <c r="R7" i="2"/>
  <c r="T7" i="2" s="1"/>
  <c r="R8" i="2"/>
  <c r="T8" i="2" s="1"/>
  <c r="R2" i="2"/>
  <c r="T2" i="2" s="1"/>
  <c r="O7" i="2"/>
  <c r="K4" i="2"/>
  <c r="M4" i="2" s="1"/>
  <c r="K5" i="2"/>
  <c r="M5" i="2" s="1"/>
  <c r="K6" i="2"/>
  <c r="M6" i="2" s="1"/>
  <c r="K7" i="2"/>
  <c r="M7" i="2" s="1"/>
  <c r="K8" i="2"/>
  <c r="M8" i="2" s="1"/>
  <c r="K3" i="2"/>
  <c r="M3" i="2" s="1"/>
  <c r="D2" i="2"/>
  <c r="F2" i="2" s="1"/>
  <c r="N31" i="1"/>
  <c r="N5" i="1"/>
  <c r="N2" i="1"/>
  <c r="J29" i="1"/>
  <c r="J17" i="1"/>
  <c r="J15" i="1"/>
  <c r="J14" i="1"/>
  <c r="J7" i="1"/>
  <c r="B16" i="1"/>
  <c r="B15" i="1"/>
  <c r="B14" i="1"/>
  <c r="D3" i="2"/>
  <c r="F3" i="2" s="1"/>
  <c r="D4" i="2"/>
  <c r="F4" i="2" s="1"/>
  <c r="D5" i="2"/>
  <c r="F5" i="2" s="1"/>
  <c r="D6" i="2"/>
  <c r="F6" i="2" s="1"/>
  <c r="AO11" i="2" l="1"/>
  <c r="F10" i="3"/>
  <c r="AV10" i="2"/>
  <c r="M10" i="2"/>
  <c r="AH11" i="2"/>
  <c r="AA10" i="2"/>
  <c r="F10" i="2"/>
</calcChain>
</file>

<file path=xl/sharedStrings.xml><?xml version="1.0" encoding="utf-8"?>
<sst xmlns="http://schemas.openxmlformats.org/spreadsheetml/2006/main" count="232" uniqueCount="16">
  <si>
    <t>Netherlands</t>
  </si>
  <si>
    <t>UK</t>
  </si>
  <si>
    <t>Germany</t>
  </si>
  <si>
    <t>sigma</t>
  </si>
  <si>
    <t>t0</t>
  </si>
  <si>
    <t>-</t>
  </si>
  <si>
    <t xml:space="preserve"> =</t>
  </si>
  <si>
    <t xml:space="preserve"> - </t>
  </si>
  <si>
    <t xml:space="preserve"> = </t>
  </si>
  <si>
    <t>to</t>
  </si>
  <si>
    <t>май</t>
  </si>
  <si>
    <t>посадка:</t>
  </si>
  <si>
    <t>average</t>
  </si>
  <si>
    <t>stdev</t>
  </si>
  <si>
    <t>год</t>
  </si>
  <si>
    <t>посадка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</si>
</sst>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7" xfId="0" applyNumberFormat="1" applyBorder="1"/>
    <xf numFmtId="16" fontId="0" fillId="0" borderId="8" xfId="0" applyNumberFormat="1" applyBorder="1"/>
    <xf numFmtId="16" fontId="0" fillId="0" borderId="9" xfId="0" applyNumberFormat="1" applyBorder="1"/>
    <xf numFmtId="0" fontId="2" fillId="2" borderId="0" xfId="1"/>
    <xf numFmtId="0" fontId="2" fillId="2" borderId="0" xfId="1" applyAlignment="1">
      <alignment horizontal="center"/>
    </xf>
    <xf numFmtId="0" fontId="2" fillId="2" borderId="0" xfId="1" applyBorder="1"/>
    <xf numFmtId="0" fontId="2" fillId="2" borderId="0" xfId="1" applyBorder="1" applyAlignment="1">
      <alignment horizontal="center"/>
    </xf>
    <xf numFmtId="0" fontId="1" fillId="0" borderId="10" xfId="0" applyFont="1" applyBorder="1"/>
    <xf numFmtId="0" fontId="0" fillId="0" borderId="10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Netherlands!$A$2:$A$6</c:f>
              <c:numCache>
                <c:formatCode>General</c:formatCode>
                <c:ptCount val="5"/>
                <c:pt idx="0">
                  <c:v>65</c:v>
                </c:pt>
                <c:pt idx="1">
                  <c:v>70</c:v>
                </c:pt>
                <c:pt idx="2">
                  <c:v>79</c:v>
                </c:pt>
                <c:pt idx="3">
                  <c:v>85</c:v>
                </c:pt>
                <c:pt idx="4">
                  <c:v>91</c:v>
                </c:pt>
              </c:numCache>
            </c:numRef>
          </c:xVal>
          <c:yVal>
            <c:numRef>
              <c:f>Netherlands!$B$2:$B$6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72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7-4115-AA76-0044B57FBE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Netherlands!$A$42:$A$77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xVal>
          <c:yVal>
            <c:numRef>
              <c:f>Netherlands!$B$42:$B$77</c:f>
              <c:numCache>
                <c:formatCode>General</c:formatCode>
                <c:ptCount val="36"/>
                <c:pt idx="0">
                  <c:v>1.1499273607514531E-2</c:v>
                </c:pt>
                <c:pt idx="1">
                  <c:v>1.9489141309746889E-2</c:v>
                </c:pt>
                <c:pt idx="2">
                  <c:v>3.3028655087398648E-2</c:v>
                </c:pt>
                <c:pt idx="3">
                  <c:v>5.5969086471976549E-2</c:v>
                </c:pt>
                <c:pt idx="4">
                  <c:v>9.4827943268855727E-2</c:v>
                </c:pt>
                <c:pt idx="5">
                  <c:v>0.16062281182895272</c:v>
                </c:pt>
                <c:pt idx="6">
                  <c:v>0.27194414695289515</c:v>
                </c:pt>
                <c:pt idx="7">
                  <c:v>0.46006238804786859</c:v>
                </c:pt>
                <c:pt idx="8">
                  <c:v>0.77729776269082684</c:v>
                </c:pt>
                <c:pt idx="9">
                  <c:v>1.3104026012077064</c:v>
                </c:pt>
                <c:pt idx="10">
                  <c:v>2.2010235076307567</c:v>
                </c:pt>
                <c:pt idx="11">
                  <c:v>3.6744217086427948</c:v>
                </c:pt>
                <c:pt idx="12">
                  <c:v>6.0728889561851229</c:v>
                </c:pt>
                <c:pt idx="13">
                  <c:v>9.8764253702547453</c:v>
                </c:pt>
                <c:pt idx="14">
                  <c:v>15.664873131473083</c:v>
                </c:pt>
                <c:pt idx="15">
                  <c:v>23.944509830664686</c:v>
                </c:pt>
                <c:pt idx="16">
                  <c:v>34.794814114375129</c:v>
                </c:pt>
                <c:pt idx="17">
                  <c:v>47.491678611384657</c:v>
                </c:pt>
                <c:pt idx="18">
                  <c:v>60.521354056982432</c:v>
                </c:pt>
                <c:pt idx="19">
                  <c:v>72.209750078698221</c:v>
                </c:pt>
                <c:pt idx="20">
                  <c:v>81.49564297705308</c:v>
                </c:pt>
                <c:pt idx="21">
                  <c:v>88.186353016621041</c:v>
                </c:pt>
                <c:pt idx="22">
                  <c:v>92.675303700910348</c:v>
                </c:pt>
                <c:pt idx="23">
                  <c:v>95.544717144831083</c:v>
                </c:pt>
                <c:pt idx="24">
                  <c:v>97.322527735662845</c:v>
                </c:pt>
                <c:pt idx="25">
                  <c:v>98.402790036405065</c:v>
                </c:pt>
                <c:pt idx="26">
                  <c:v>99.051453882079713</c:v>
                </c:pt>
                <c:pt idx="27">
                  <c:v>99.438184417512346</c:v>
                </c:pt>
                <c:pt idx="28">
                  <c:v>99.6677703907351</c:v>
                </c:pt>
                <c:pt idx="29">
                  <c:v>99.803721231316956</c:v>
                </c:pt>
                <c:pt idx="30">
                  <c:v>99.884104661199373</c:v>
                </c:pt>
                <c:pt idx="31">
                  <c:v>99.931590662167849</c:v>
                </c:pt>
                <c:pt idx="32">
                  <c:v>99.959628004556052</c:v>
                </c:pt>
                <c:pt idx="33">
                  <c:v>99.976177073637643</c:v>
                </c:pt>
                <c:pt idx="34">
                  <c:v>99.985943392155662</c:v>
                </c:pt>
                <c:pt idx="35">
                  <c:v>99.991706295499426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7-4115-AA76-0044B57F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89312"/>
        <c:axId val="581988256"/>
      </c:scatterChart>
      <c:valAx>
        <c:axId val="58198931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988256"/>
        <c:crosses val="autoZero"/>
        <c:crossBetween val="midCat"/>
      </c:valAx>
      <c:valAx>
        <c:axId val="581988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9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Netherlands!$O$2:$O$8</c:f>
              <c:numCache>
                <c:formatCode>General</c:formatCode>
                <c:ptCount val="7"/>
                <c:pt idx="0">
                  <c:v>42</c:v>
                </c:pt>
                <c:pt idx="1">
                  <c:v>52</c:v>
                </c:pt>
                <c:pt idx="2">
                  <c:v>57</c:v>
                </c:pt>
                <c:pt idx="3">
                  <c:v>71</c:v>
                </c:pt>
                <c:pt idx="4">
                  <c:v>79</c:v>
                </c:pt>
                <c:pt idx="5">
                  <c:v>87</c:v>
                </c:pt>
                <c:pt idx="6">
                  <c:v>92</c:v>
                </c:pt>
              </c:numCache>
            </c:numRef>
          </c:xVal>
          <c:yVal>
            <c:numRef>
              <c:f>Netherlands!$R$42:$R$48</c:f>
              <c:numCache>
                <c:formatCode>General</c:formatCode>
                <c:ptCount val="7"/>
                <c:pt idx="0">
                  <c:v>-1.9152948661139797E-4</c:v>
                </c:pt>
                <c:pt idx="1">
                  <c:v>1.9885892423817242</c:v>
                </c:pt>
                <c:pt idx="2">
                  <c:v>8.9119872849618851</c:v>
                </c:pt>
                <c:pt idx="3">
                  <c:v>-0.21141766984252541</c:v>
                </c:pt>
                <c:pt idx="4">
                  <c:v>0.37186340765107673</c:v>
                </c:pt>
                <c:pt idx="5">
                  <c:v>-2.4662165697166927</c:v>
                </c:pt>
                <c:pt idx="6">
                  <c:v>6.9474252086976662E-2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D-4A96-A55D-D6E8D885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832"/>
        <c:axId val="691198608"/>
      </c:scatterChart>
      <c:valAx>
        <c:axId val="6912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198608"/>
        <c:crosses val="autoZero"/>
        <c:crossBetween val="midCat"/>
      </c:valAx>
      <c:valAx>
        <c:axId val="6911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2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Netherlands!$AQ$2:$AQ$8</c:f>
              <c:numCache>
                <c:formatCode>General</c:formatCode>
                <c:ptCount val="7"/>
                <c:pt idx="0">
                  <c:v>45</c:v>
                </c:pt>
                <c:pt idx="1">
                  <c:v>52</c:v>
                </c:pt>
                <c:pt idx="2">
                  <c:v>60</c:v>
                </c:pt>
                <c:pt idx="3">
                  <c:v>66</c:v>
                </c:pt>
                <c:pt idx="4">
                  <c:v>73</c:v>
                </c:pt>
                <c:pt idx="5">
                  <c:v>82</c:v>
                </c:pt>
                <c:pt idx="6">
                  <c:v>87</c:v>
                </c:pt>
              </c:numCache>
            </c:numRef>
          </c:xVal>
          <c:yVal>
            <c:numRef>
              <c:f>Netherlands!$AR$2:$AR$8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48</c:v>
                </c:pt>
                <c:pt idx="3">
                  <c:v>60</c:v>
                </c:pt>
                <c:pt idx="4">
                  <c:v>88</c:v>
                </c:pt>
                <c:pt idx="5">
                  <c:v>96</c:v>
                </c:pt>
                <c:pt idx="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B-48EA-902B-E3D4379B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53040"/>
        <c:axId val="65395585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Netherlands!$AR$42:$AR$70</c:f>
              <c:numCache>
                <c:formatCode>General</c:formatCode>
                <c:ptCount val="29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</c:numCache>
            </c:numRef>
          </c:xVal>
          <c:yVal>
            <c:numRef>
              <c:f>Netherlands!$AS$42:$AS$70</c:f>
              <c:numCache>
                <c:formatCode>General</c:formatCode>
                <c:ptCount val="29"/>
                <c:pt idx="0">
                  <c:v>1.3892783604752785</c:v>
                </c:pt>
                <c:pt idx="1">
                  <c:v>2.015326384008342</c:v>
                </c:pt>
                <c:pt idx="2">
                  <c:v>2.915149373300054</c:v>
                </c:pt>
                <c:pt idx="3">
                  <c:v>4.1995152160281597</c:v>
                </c:pt>
                <c:pt idx="4">
                  <c:v>6.0146937515033052</c:v>
                </c:pt>
                <c:pt idx="5">
                  <c:v>8.5444791078133928</c:v>
                </c:pt>
                <c:pt idx="6">
                  <c:v>12.002412208250933</c:v>
                </c:pt>
                <c:pt idx="7">
                  <c:v>16.605669921784031</c:v>
                </c:pt>
                <c:pt idx="8">
                  <c:v>22.522539615093141</c:v>
                </c:pt>
                <c:pt idx="9">
                  <c:v>29.794457807180471</c:v>
                </c:pt>
                <c:pt idx="10">
                  <c:v>38.254988233803374</c:v>
                </c:pt>
                <c:pt idx="11">
                  <c:v>47.492764747581106</c:v>
                </c:pt>
                <c:pt idx="12">
                  <c:v>56.905387618033956</c:v>
                </c:pt>
                <c:pt idx="13">
                  <c:v>65.844171504353142</c:v>
                </c:pt>
                <c:pt idx="14">
                  <c:v>73.783058073777738</c:v>
                </c:pt>
                <c:pt idx="15">
                  <c:v>80.425269212520718</c:v>
                </c:pt>
                <c:pt idx="16">
                  <c:v>85.710551768258881</c:v>
                </c:pt>
                <c:pt idx="17">
                  <c:v>89.750642775996425</c:v>
                </c:pt>
                <c:pt idx="18">
                  <c:v>92.745154232639393</c:v>
                </c:pt>
                <c:pt idx="19">
                  <c:v>94.914347111305759</c:v>
                </c:pt>
                <c:pt idx="20">
                  <c:v>96.459711118998925</c:v>
                </c:pt>
                <c:pt idx="21">
                  <c:v>97.547622477596221</c:v>
                </c:pt>
                <c:pt idx="22">
                  <c:v>98.307091907235559</c:v>
                </c:pt>
                <c:pt idx="23">
                  <c:v>98.834174460871267</c:v>
                </c:pt>
                <c:pt idx="24">
                  <c:v>99.198489201789229</c:v>
                </c:pt>
                <c:pt idx="25">
                  <c:v>99.44959139267425</c:v>
                </c:pt>
                <c:pt idx="26">
                  <c:v>99.622326262351478</c:v>
                </c:pt>
                <c:pt idx="27">
                  <c:v>99.740992888415192</c:v>
                </c:pt>
                <c:pt idx="28">
                  <c:v>99.82244043244134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3B-48EA-902B-E3D4379B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53040"/>
        <c:axId val="653955856"/>
      </c:scatterChart>
      <c:valAx>
        <c:axId val="653953040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955856"/>
        <c:crosses val="autoZero"/>
        <c:crossBetween val="midCat"/>
      </c:valAx>
      <c:valAx>
        <c:axId val="653955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9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Netherlands!$AQ$2:$AQ$8</c:f>
              <c:numCache>
                <c:formatCode>General</c:formatCode>
                <c:ptCount val="7"/>
                <c:pt idx="0">
                  <c:v>45</c:v>
                </c:pt>
                <c:pt idx="1">
                  <c:v>52</c:v>
                </c:pt>
                <c:pt idx="2">
                  <c:v>60</c:v>
                </c:pt>
                <c:pt idx="3">
                  <c:v>66</c:v>
                </c:pt>
                <c:pt idx="4">
                  <c:v>73</c:v>
                </c:pt>
                <c:pt idx="5">
                  <c:v>82</c:v>
                </c:pt>
                <c:pt idx="6">
                  <c:v>87</c:v>
                </c:pt>
              </c:numCache>
            </c:numRef>
          </c:xVal>
          <c:yVal>
            <c:numRef>
              <c:f>Netherlands!$AU$42:$AU$48</c:f>
              <c:numCache>
                <c:formatCode>General</c:formatCode>
                <c:ptCount val="7"/>
                <c:pt idx="0">
                  <c:v>-3.5010085683726242</c:v>
                </c:pt>
                <c:pt idx="1">
                  <c:v>-8.0024122082509326</c:v>
                </c:pt>
                <c:pt idx="2">
                  <c:v>9.745011766196626</c:v>
                </c:pt>
                <c:pt idx="3">
                  <c:v>-5.8441715043531417</c:v>
                </c:pt>
                <c:pt idx="4">
                  <c:v>0.12509092702876501</c:v>
                </c:pt>
                <c:pt idx="5">
                  <c:v>-1.5476224775962208</c:v>
                </c:pt>
                <c:pt idx="6">
                  <c:v>-3.3178960040999073E-2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1-4AC9-9012-8A5635F9A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58320"/>
        <c:axId val="653959728"/>
      </c:scatterChart>
      <c:valAx>
        <c:axId val="6539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959728"/>
        <c:crosses val="autoZero"/>
        <c:crossBetween val="midCat"/>
      </c:valAx>
      <c:valAx>
        <c:axId val="6539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9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Netherlands!$AJ$2:$AJ$9</c:f>
              <c:numCache>
                <c:formatCode>General</c:formatCode>
                <c:ptCount val="8"/>
                <c:pt idx="0">
                  <c:v>40</c:v>
                </c:pt>
                <c:pt idx="1">
                  <c:v>47</c:v>
                </c:pt>
                <c:pt idx="2">
                  <c:v>59</c:v>
                </c:pt>
                <c:pt idx="3">
                  <c:v>63</c:v>
                </c:pt>
                <c:pt idx="4">
                  <c:v>68</c:v>
                </c:pt>
                <c:pt idx="5">
                  <c:v>72</c:v>
                </c:pt>
                <c:pt idx="6">
                  <c:v>82</c:v>
                </c:pt>
                <c:pt idx="7">
                  <c:v>88</c:v>
                </c:pt>
              </c:numCache>
            </c:numRef>
          </c:xVal>
          <c:yVal>
            <c:numRef>
              <c:f>Netherlands!$AK$2:$AK$9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38</c:v>
                </c:pt>
                <c:pt idx="4">
                  <c:v>79</c:v>
                </c:pt>
                <c:pt idx="5">
                  <c:v>91</c:v>
                </c:pt>
                <c:pt idx="6">
                  <c:v>94</c:v>
                </c:pt>
                <c:pt idx="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C-4661-8648-943B5456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56544"/>
        <c:axId val="772755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Netherlands!$AK$42:$AK$72</c:f>
              <c:numCache>
                <c:formatCode>General</c:formatCode>
                <c:ptCount val="31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</c:numCache>
            </c:numRef>
          </c:xVal>
          <c:yVal>
            <c:numRef>
              <c:f>Netherlands!$AL$42:$AL$72</c:f>
              <c:numCache>
                <c:formatCode>General</c:formatCode>
                <c:ptCount val="31"/>
                <c:pt idx="0">
                  <c:v>2.9773310957654795E-3</c:v>
                </c:pt>
                <c:pt idx="1">
                  <c:v>6.185844315443184E-3</c:v>
                </c:pt>
                <c:pt idx="2">
                  <c:v>1.2851559203083373E-2</c:v>
                </c:pt>
                <c:pt idx="3">
                  <c:v>2.6698167999415708E-2</c:v>
                </c:pt>
                <c:pt idx="4">
                  <c:v>5.5455204004784604E-2</c:v>
                </c:pt>
                <c:pt idx="5">
                  <c:v>0.1151512393692061</c:v>
                </c:pt>
                <c:pt idx="6">
                  <c:v>0.23895481060463111</c:v>
                </c:pt>
                <c:pt idx="7">
                  <c:v>0.49520450427628615</c:v>
                </c:pt>
                <c:pt idx="8">
                  <c:v>1.0234314416994079</c:v>
                </c:pt>
                <c:pt idx="9">
                  <c:v>2.1032003428111028</c:v>
                </c:pt>
                <c:pt idx="10">
                  <c:v>4.2729952205208903</c:v>
                </c:pt>
                <c:pt idx="11">
                  <c:v>8.4872202284646487</c:v>
                </c:pt>
                <c:pt idx="12">
                  <c:v>16.156238795484441</c:v>
                </c:pt>
                <c:pt idx="13">
                  <c:v>28.590008282729006</c:v>
                </c:pt>
                <c:pt idx="14">
                  <c:v>45.410152867941079</c:v>
                </c:pt>
                <c:pt idx="15">
                  <c:v>63.347553209054205</c:v>
                </c:pt>
                <c:pt idx="16">
                  <c:v>78.218145424879808</c:v>
                </c:pt>
                <c:pt idx="17">
                  <c:v>88.18109984679954</c:v>
                </c:pt>
                <c:pt idx="18">
                  <c:v>93.940082622021606</c:v>
                </c:pt>
                <c:pt idx="19">
                  <c:v>96.988719556400241</c:v>
                </c:pt>
                <c:pt idx="20">
                  <c:v>98.527679212656338</c:v>
                </c:pt>
                <c:pt idx="21">
                  <c:v>99.285921308897912</c:v>
                </c:pt>
                <c:pt idx="22">
                  <c:v>99.655037510804277</c:v>
                </c:pt>
                <c:pt idx="23">
                  <c:v>99.833672570226085</c:v>
                </c:pt>
                <c:pt idx="24">
                  <c:v>99.919877787088836</c:v>
                </c:pt>
                <c:pt idx="25">
                  <c:v>99.961421292210318</c:v>
                </c:pt>
                <c:pt idx="26">
                  <c:v>99.981428422110611</c:v>
                </c:pt>
                <c:pt idx="27">
                  <c:v>99.991060672364611</c:v>
                </c:pt>
                <c:pt idx="28">
                  <c:v>99.995697318436328</c:v>
                </c:pt>
                <c:pt idx="29">
                  <c:v>99.997929081007271</c:v>
                </c:pt>
                <c:pt idx="30">
                  <c:v>99.999003259766369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FC-4661-8648-943B5456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56544"/>
        <c:axId val="772755488"/>
      </c:scatterChart>
      <c:valAx>
        <c:axId val="77275654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755488"/>
        <c:crosses val="autoZero"/>
        <c:crossBetween val="midCat"/>
      </c:valAx>
      <c:valAx>
        <c:axId val="772755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7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Netherlands!$AJ$2:$AJ$9</c:f>
              <c:numCache>
                <c:formatCode>General</c:formatCode>
                <c:ptCount val="8"/>
                <c:pt idx="0">
                  <c:v>40</c:v>
                </c:pt>
                <c:pt idx="1">
                  <c:v>47</c:v>
                </c:pt>
                <c:pt idx="2">
                  <c:v>59</c:v>
                </c:pt>
                <c:pt idx="3">
                  <c:v>63</c:v>
                </c:pt>
                <c:pt idx="4">
                  <c:v>68</c:v>
                </c:pt>
                <c:pt idx="5">
                  <c:v>72</c:v>
                </c:pt>
                <c:pt idx="6">
                  <c:v>82</c:v>
                </c:pt>
                <c:pt idx="7">
                  <c:v>88</c:v>
                </c:pt>
              </c:numCache>
            </c:numRef>
          </c:xVal>
          <c:yVal>
            <c:numRef>
              <c:f>Netherlands!$AN$42:$AN$49</c:f>
              <c:numCache>
                <c:formatCode>General</c:formatCode>
                <c:ptCount val="8"/>
                <c:pt idx="0">
                  <c:v>-1.2851559203083373E-2</c:v>
                </c:pt>
                <c:pt idx="1">
                  <c:v>4.8341021299056912</c:v>
                </c:pt>
                <c:pt idx="2">
                  <c:v>-2.7919310754657172</c:v>
                </c:pt>
                <c:pt idx="3">
                  <c:v>1.4076741143792688</c:v>
                </c:pt>
                <c:pt idx="4">
                  <c:v>0.78185457512019241</c:v>
                </c:pt>
                <c:pt idx="5">
                  <c:v>-2.9400826220216061</c:v>
                </c:pt>
                <c:pt idx="6">
                  <c:v>-5.833672570226085</c:v>
                </c:pt>
                <c:pt idx="7">
                  <c:v>-1.9814284221106107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C-448D-BC44-77DD2D88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35424"/>
        <c:axId val="772732960"/>
      </c:scatterChart>
      <c:valAx>
        <c:axId val="7727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732960"/>
        <c:crosses val="autoZero"/>
        <c:crossBetween val="midCat"/>
      </c:valAx>
      <c:valAx>
        <c:axId val="7727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7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331348175386706"/>
          <c:y val="0.15724427688089218"/>
          <c:w val="0.84308245733242737"/>
          <c:h val="0.744405902898672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UK!$A$2:$A$6</c:f>
              <c:numCache>
                <c:formatCode>General</c:formatCode>
                <c:ptCount val="5"/>
                <c:pt idx="0">
                  <c:v>79</c:v>
                </c:pt>
                <c:pt idx="1">
                  <c:v>86</c:v>
                </c:pt>
                <c:pt idx="2">
                  <c:v>93</c:v>
                </c:pt>
                <c:pt idx="3">
                  <c:v>102</c:v>
                </c:pt>
                <c:pt idx="4">
                  <c:v>110</c:v>
                </c:pt>
              </c:numCache>
            </c:numRef>
          </c:xVal>
          <c:yVal>
            <c:numRef>
              <c:f>UK!$B$2:$B$6</c:f>
              <c:numCache>
                <c:formatCode>General</c:formatCode>
                <c:ptCount val="5"/>
                <c:pt idx="0">
                  <c:v>3</c:v>
                </c:pt>
                <c:pt idx="1">
                  <c:v>35</c:v>
                </c:pt>
                <c:pt idx="2">
                  <c:v>83</c:v>
                </c:pt>
                <c:pt idx="3">
                  <c:v>98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C-4489-9C83-8959CB28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59024"/>
        <c:axId val="65396043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UK!$B$42:$B$85</c:f>
              <c:numCache>
                <c:formatCode>General</c:formatCode>
                <c:ptCount val="4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</c:numCache>
            </c:numRef>
          </c:xVal>
          <c:yVal>
            <c:numRef>
              <c:f>UK!$C$42:$C$85</c:f>
              <c:numCache>
                <c:formatCode>General</c:formatCode>
                <c:ptCount val="44"/>
                <c:pt idx="0">
                  <c:v>0.2823944870202863</c:v>
                </c:pt>
                <c:pt idx="1">
                  <c:v>0.3907051220560302</c:v>
                </c:pt>
                <c:pt idx="2">
                  <c:v>0.54033252223387918</c:v>
                </c:pt>
                <c:pt idx="3">
                  <c:v>0.74683273569488773</c:v>
                </c:pt>
                <c:pt idx="4">
                  <c:v>1.0314332295143376</c:v>
                </c:pt>
                <c:pt idx="5">
                  <c:v>1.4229334684271071</c:v>
                </c:pt>
                <c:pt idx="6">
                  <c:v>1.9600920416218746</c:v>
                </c:pt>
                <c:pt idx="7">
                  <c:v>2.6944857370597997</c:v>
                </c:pt>
                <c:pt idx="8">
                  <c:v>3.6936703627587342</c:v>
                </c:pt>
                <c:pt idx="9">
                  <c:v>5.0441709793971574</c:v>
                </c:pt>
                <c:pt idx="10">
                  <c:v>6.8533112558828666</c:v>
                </c:pt>
                <c:pt idx="11">
                  <c:v>9.2481214732907393</c:v>
                </c:pt>
                <c:pt idx="12">
                  <c:v>12.368649257583623</c:v>
                </c:pt>
                <c:pt idx="13">
                  <c:v>16.352387951208925</c:v>
                </c:pt>
                <c:pt idx="14">
                  <c:v>21.30724312200174</c:v>
                </c:pt>
                <c:pt idx="15">
                  <c:v>27.273919282374532</c:v>
                </c:pt>
                <c:pt idx="16">
                  <c:v>34.185597575924604</c:v>
                </c:pt>
                <c:pt idx="17">
                  <c:v>41.841110649958274</c:v>
                </c:pt>
                <c:pt idx="18">
                  <c:v>49.910888102463645</c:v>
                </c:pt>
                <c:pt idx="19">
                  <c:v>57.985310708706997</c:v>
                </c:pt>
                <c:pt idx="20">
                  <c:v>65.653827281563977</c:v>
                </c:pt>
                <c:pt idx="21">
                  <c:v>72.584447143070449</c:v>
                </c:pt>
                <c:pt idx="22">
                  <c:v>78.572979287040184</c:v>
                </c:pt>
                <c:pt idx="23">
                  <c:v>83.549865365884557</c:v>
                </c:pt>
                <c:pt idx="24">
                  <c:v>87.553873753827844</c:v>
                </c:pt>
                <c:pt idx="25">
                  <c:v>90.691872207928739</c:v>
                </c:pt>
                <c:pt idx="26">
                  <c:v>93.101039868986788</c:v>
                </c:pt>
                <c:pt idx="27">
                  <c:v>94.921573559311796</c:v>
                </c:pt>
                <c:pt idx="28">
                  <c:v>96.280886344997583</c:v>
                </c:pt>
                <c:pt idx="29">
                  <c:v>97.286759796197302</c:v>
                </c:pt>
                <c:pt idx="30">
                  <c:v>98.026161413514856</c:v>
                </c:pt>
                <c:pt idx="31">
                  <c:v>98.567032132563284</c:v>
                </c:pt>
                <c:pt idx="32">
                  <c:v>98.961264104365981</c:v>
                </c:pt>
                <c:pt idx="33">
                  <c:v>99.247864288961381</c:v>
                </c:pt>
                <c:pt idx="34">
                  <c:v>99.455822742737013</c:v>
                </c:pt>
                <c:pt idx="35">
                  <c:v>99.606510604258034</c:v>
                </c:pt>
                <c:pt idx="36">
                  <c:v>99.715590887264682</c:v>
                </c:pt>
                <c:pt idx="37">
                  <c:v>99.794495110491567</c:v>
                </c:pt>
                <c:pt idx="38">
                  <c:v>99.851541358883551</c:v>
                </c:pt>
                <c:pt idx="39">
                  <c:v>99.892769114148635</c:v>
                </c:pt>
                <c:pt idx="40">
                  <c:v>99.922556582024512</c:v>
                </c:pt>
                <c:pt idx="41">
                  <c:v>99.944074077347224</c:v>
                </c:pt>
                <c:pt idx="42">
                  <c:v>99.95961539689695</c:v>
                </c:pt>
                <c:pt idx="43">
                  <c:v>99.970839181221635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3C-4489-9C83-8959CB28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59024"/>
        <c:axId val="653960432"/>
      </c:scatterChart>
      <c:valAx>
        <c:axId val="653959024"/>
        <c:scaling>
          <c:orientation val="minMax"/>
          <c:max val="1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960432"/>
        <c:crosses val="autoZero"/>
        <c:crossBetween val="midCat"/>
      </c:valAx>
      <c:valAx>
        <c:axId val="653960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9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UK!$A$2:$A$6</c:f>
              <c:numCache>
                <c:formatCode>General</c:formatCode>
                <c:ptCount val="5"/>
                <c:pt idx="0">
                  <c:v>79</c:v>
                </c:pt>
                <c:pt idx="1">
                  <c:v>86</c:v>
                </c:pt>
                <c:pt idx="2">
                  <c:v>93</c:v>
                </c:pt>
                <c:pt idx="3">
                  <c:v>102</c:v>
                </c:pt>
                <c:pt idx="4">
                  <c:v>110</c:v>
                </c:pt>
              </c:numCache>
            </c:numRef>
          </c:xVal>
          <c:yVal>
            <c:numRef>
              <c:f>UK!$E$42:$E$46</c:f>
              <c:numCache>
                <c:formatCode>General</c:formatCode>
                <c:ptCount val="5"/>
                <c:pt idx="0">
                  <c:v>-2.0441709793971574</c:v>
                </c:pt>
                <c:pt idx="1">
                  <c:v>0.81440242407539642</c:v>
                </c:pt>
                <c:pt idx="2">
                  <c:v>-0.54986536588455692</c:v>
                </c:pt>
                <c:pt idx="3">
                  <c:v>-0.96126410436598064</c:v>
                </c:pt>
                <c:pt idx="4">
                  <c:v>7.7443417975487705E-2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3-4265-AEE1-65D0F2CE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85424"/>
        <c:axId val="653987184"/>
      </c:scatterChart>
      <c:valAx>
        <c:axId val="653985424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987184"/>
        <c:crosses val="autoZero"/>
        <c:crossBetween val="midCat"/>
      </c:valAx>
      <c:valAx>
        <c:axId val="6539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9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UK!$H$2:$H$6</c:f>
              <c:numCache>
                <c:formatCode>General</c:formatCode>
                <c:ptCount val="5"/>
                <c:pt idx="0">
                  <c:v>44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</c:numCache>
            </c:numRef>
          </c:xVal>
          <c:yVal>
            <c:numRef>
              <c:f>UK!$I$2:$I$6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62</c:v>
                </c:pt>
                <c:pt idx="3">
                  <c:v>96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7-47E6-91E2-09673C53F5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UK!$H$42:$H$79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</c:numCache>
            </c:numRef>
          </c:xVal>
          <c:yVal>
            <c:numRef>
              <c:f>UK!$I$42:$I$79</c:f>
              <c:numCache>
                <c:formatCode>General</c:formatCode>
                <c:ptCount val="38"/>
                <c:pt idx="0">
                  <c:v>0.35979464564256369</c:v>
                </c:pt>
                <c:pt idx="1">
                  <c:v>0.5397273398795116</c:v>
                </c:pt>
                <c:pt idx="2">
                  <c:v>0.8089135489815279</c:v>
                </c:pt>
                <c:pt idx="3">
                  <c:v>1.2107207061198406</c:v>
                </c:pt>
                <c:pt idx="4">
                  <c:v>1.8084763843852862</c:v>
                </c:pt>
                <c:pt idx="5">
                  <c:v>2.6933093331535649</c:v>
                </c:pt>
                <c:pt idx="6">
                  <c:v>3.9934573794604638</c:v>
                </c:pt>
                <c:pt idx="7">
                  <c:v>5.8832822848609805</c:v>
                </c:pt>
                <c:pt idx="8">
                  <c:v>8.5874356590000076</c:v>
                </c:pt>
                <c:pt idx="9">
                  <c:v>12.371133370242866</c:v>
                </c:pt>
                <c:pt idx="10">
                  <c:v>17.502755543961843</c:v>
                </c:pt>
                <c:pt idx="11">
                  <c:v>24.17574333225609</c:v>
                </c:pt>
                <c:pt idx="12">
                  <c:v>32.393850142032193</c:v>
                </c:pt>
                <c:pt idx="13">
                  <c:v>41.863186334530866</c:v>
                </c:pt>
                <c:pt idx="14">
                  <c:v>51.972621746755806</c:v>
                </c:pt>
                <c:pt idx="15">
                  <c:v>61.923063583962652</c:v>
                </c:pt>
                <c:pt idx="16">
                  <c:v>70.963707097014534</c:v>
                </c:pt>
                <c:pt idx="17">
                  <c:v>78.599653110486543</c:v>
                </c:pt>
                <c:pt idx="18">
                  <c:v>84.661543005565704</c:v>
                </c:pt>
                <c:pt idx="19">
                  <c:v>89.24136867079045</c:v>
                </c:pt>
                <c:pt idx="20">
                  <c:v>92.573680281654504</c:v>
                </c:pt>
                <c:pt idx="21">
                  <c:v>94.932471383592244</c:v>
                </c:pt>
                <c:pt idx="22">
                  <c:v>96.569810511123165</c:v>
                </c:pt>
                <c:pt idx="23">
                  <c:v>97.690986160192708</c:v>
                </c:pt>
                <c:pt idx="24">
                  <c:v>98.451575541479897</c:v>
                </c:pt>
                <c:pt idx="25">
                  <c:v>98.964282906423577</c:v>
                </c:pt>
                <c:pt idx="26">
                  <c:v>99.308417440337493</c:v>
                </c:pt>
                <c:pt idx="27">
                  <c:v>99.538740395758609</c:v>
                </c:pt>
                <c:pt idx="28">
                  <c:v>99.692594601425682</c:v>
                </c:pt>
                <c:pt idx="29">
                  <c:v>99.795235950300153</c:v>
                </c:pt>
                <c:pt idx="30">
                  <c:v>99.863652663803549</c:v>
                </c:pt>
                <c:pt idx="31">
                  <c:v>99.90923046006229</c:v>
                </c:pt>
                <c:pt idx="32">
                  <c:v>99.939581859028621</c:v>
                </c:pt>
                <c:pt idx="33">
                  <c:v>99.959788481985143</c:v>
                </c:pt>
                <c:pt idx="34">
                  <c:v>99.973238884524804</c:v>
                </c:pt>
                <c:pt idx="35">
                  <c:v>99.98219104612069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7-47E6-91E2-09673C53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42432"/>
        <c:axId val="804843136"/>
      </c:scatterChart>
      <c:valAx>
        <c:axId val="804842432"/>
        <c:scaling>
          <c:orientation val="minMax"/>
          <c:max val="8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43136"/>
        <c:crosses val="autoZero"/>
        <c:crossBetween val="midCat"/>
      </c:valAx>
      <c:valAx>
        <c:axId val="804843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UK!$O$2:$O$6</c:f>
              <c:numCache>
                <c:formatCode>General</c:formatCode>
                <c:ptCount val="5"/>
                <c:pt idx="0">
                  <c:v>74</c:v>
                </c:pt>
                <c:pt idx="1">
                  <c:v>81</c:v>
                </c:pt>
                <c:pt idx="2">
                  <c:v>92</c:v>
                </c:pt>
                <c:pt idx="3">
                  <c:v>100</c:v>
                </c:pt>
                <c:pt idx="4">
                  <c:v>113</c:v>
                </c:pt>
              </c:numCache>
            </c:numRef>
          </c:xVal>
          <c:yVal>
            <c:numRef>
              <c:f>UK!$P$2:$P$6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55</c:v>
                </c:pt>
                <c:pt idx="3">
                  <c:v>91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0-4A0D-B4BF-94D88C288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46656"/>
        <c:axId val="80484700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UK!$O$42:$O$85</c:f>
              <c:numCache>
                <c:formatCode>General</c:formatCode>
                <c:ptCount val="44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87</c:v>
                </c:pt>
                <c:pt idx="14">
                  <c:v>88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92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102</c:v>
                </c:pt>
                <c:pt idx="29">
                  <c:v>103</c:v>
                </c:pt>
                <c:pt idx="30">
                  <c:v>104</c:v>
                </c:pt>
                <c:pt idx="31">
                  <c:v>105</c:v>
                </c:pt>
                <c:pt idx="32">
                  <c:v>106</c:v>
                </c:pt>
                <c:pt idx="33">
                  <c:v>107</c:v>
                </c:pt>
                <c:pt idx="34">
                  <c:v>108</c:v>
                </c:pt>
                <c:pt idx="35">
                  <c:v>109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</c:numCache>
            </c:numRef>
          </c:xVal>
          <c:yVal>
            <c:numRef>
              <c:f>UK!$P$42:$P$85</c:f>
              <c:numCache>
                <c:formatCode>General</c:formatCode>
                <c:ptCount val="44"/>
                <c:pt idx="0">
                  <c:v>0.38179906535484387</c:v>
                </c:pt>
                <c:pt idx="1">
                  <c:v>0.52388440734701969</c:v>
                </c:pt>
                <c:pt idx="2">
                  <c:v>0.71846501412634622</c:v>
                </c:pt>
                <c:pt idx="3">
                  <c:v>0.98460122144854245</c:v>
                </c:pt>
                <c:pt idx="4">
                  <c:v>1.3479819919504938</c:v>
                </c:pt>
                <c:pt idx="5">
                  <c:v>1.8429772802908018</c:v>
                </c:pt>
                <c:pt idx="6">
                  <c:v>2.5151066915558085</c:v>
                </c:pt>
                <c:pt idx="7">
                  <c:v>3.4238099364009611</c:v>
                </c:pt>
                <c:pt idx="8">
                  <c:v>4.6451817364767169</c:v>
                </c:pt>
                <c:pt idx="9">
                  <c:v>6.2739475061963743</c:v>
                </c:pt>
                <c:pt idx="10">
                  <c:v>8.4233668395692103</c:v>
                </c:pt>
                <c:pt idx="11">
                  <c:v>11.221004960178911</c:v>
                </c:pt>
                <c:pt idx="12">
                  <c:v>14.797674377056003</c:v>
                </c:pt>
                <c:pt idx="13">
                  <c:v>19.26698203623917</c:v>
                </c:pt>
                <c:pt idx="14">
                  <c:v>24.694904716060421</c:v>
                </c:pt>
                <c:pt idx="15">
                  <c:v>31.063614528655986</c:v>
                </c:pt>
                <c:pt idx="16">
                  <c:v>38.240727134717368</c:v>
                </c:pt>
                <c:pt idx="17">
                  <c:v>45.970281314500156</c:v>
                </c:pt>
                <c:pt idx="18">
                  <c:v>53.898689950928841</c:v>
                </c:pt>
                <c:pt idx="19">
                  <c:v>61.634631521811244</c:v>
                </c:pt>
                <c:pt idx="20">
                  <c:v>68.823328112813968</c:v>
                </c:pt>
                <c:pt idx="21">
                  <c:v>75.20688067162439</c:v>
                </c:pt>
                <c:pt idx="22">
                  <c:v>80.650844085294978</c:v>
                </c:pt>
                <c:pt idx="23">
                  <c:v>85.135703821302712</c:v>
                </c:pt>
                <c:pt idx="24">
                  <c:v>88.726345385553387</c:v>
                </c:pt>
                <c:pt idx="25">
                  <c:v>91.535858706763108</c:v>
                </c:pt>
                <c:pt idx="26">
                  <c:v>93.694966245213749</c:v>
                </c:pt>
                <c:pt idx="27">
                  <c:v>95.331400260491392</c:v>
                </c:pt>
                <c:pt idx="28">
                  <c:v>96.558707212189802</c:v>
                </c:pt>
                <c:pt idx="29">
                  <c:v>97.471929065830395</c:v>
                </c:pt>
                <c:pt idx="30">
                  <c:v>98.147457163907845</c:v>
                </c:pt>
                <c:pt idx="31">
                  <c:v>98.644986146967426</c:v>
                </c:pt>
                <c:pt idx="32">
                  <c:v>99.010243505477632</c:v>
                </c:pt>
                <c:pt idx="33">
                  <c:v>99.277763011065161</c:v>
                </c:pt>
                <c:pt idx="34">
                  <c:v>99.473359756234331</c:v>
                </c:pt>
                <c:pt idx="35">
                  <c:v>99.616189638771644</c:v>
                </c:pt>
                <c:pt idx="36">
                  <c:v>99.720391572864756</c:v>
                </c:pt>
                <c:pt idx="37">
                  <c:v>99.796361213658287</c:v>
                </c:pt>
                <c:pt idx="38">
                  <c:v>99.851720586699145</c:v>
                </c:pt>
                <c:pt idx="39">
                  <c:v>99.892046747810198</c:v>
                </c:pt>
                <c:pt idx="40">
                  <c:v>99.921414412540855</c:v>
                </c:pt>
                <c:pt idx="41">
                  <c:v>99.942797455852727</c:v>
                </c:pt>
                <c:pt idx="42">
                  <c:v>99.958364623314992</c:v>
                </c:pt>
                <c:pt idx="43">
                  <c:v>99.969696608091994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50-4A0D-B4BF-94D88C288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46656"/>
        <c:axId val="804847008"/>
      </c:scatterChart>
      <c:valAx>
        <c:axId val="804846656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47008"/>
        <c:crosses val="autoZero"/>
        <c:crossBetween val="midCat"/>
      </c:valAx>
      <c:valAx>
        <c:axId val="80484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UK!$V$42:$V$85</c:f>
              <c:numCache>
                <c:formatCode>General</c:formatCode>
                <c:ptCount val="44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</c:numCache>
            </c:numRef>
          </c:xVal>
          <c:yVal>
            <c:numRef>
              <c:f>UK!$W$42:$W$85</c:f>
              <c:numCache>
                <c:formatCode>General</c:formatCode>
                <c:ptCount val="44"/>
                <c:pt idx="0">
                  <c:v>1.7610692227396335E-2</c:v>
                </c:pt>
                <c:pt idx="1">
                  <c:v>2.921796714125259E-2</c:v>
                </c:pt>
                <c:pt idx="2">
                  <c:v>4.8471932600607052E-2</c:v>
                </c:pt>
                <c:pt idx="3">
                  <c:v>8.0403612036585428E-2</c:v>
                </c:pt>
                <c:pt idx="4">
                  <c:v>0.13334274531482315</c:v>
                </c:pt>
                <c:pt idx="5">
                  <c:v>0.22106080745486931</c:v>
                </c:pt>
                <c:pt idx="6">
                  <c:v>0.36627159754241034</c:v>
                </c:pt>
                <c:pt idx="7">
                  <c:v>0.60628909439613388</c:v>
                </c:pt>
                <c:pt idx="8">
                  <c:v>1.0020080879580586</c:v>
                </c:pt>
                <c:pt idx="9">
                  <c:v>1.6517169097996127</c:v>
                </c:pt>
                <c:pt idx="10">
                  <c:v>2.7111642506180478</c:v>
                </c:pt>
                <c:pt idx="11">
                  <c:v>4.4196261892614599</c:v>
                </c:pt>
                <c:pt idx="12">
                  <c:v>7.1258344607266189</c:v>
                </c:pt>
                <c:pt idx="13">
                  <c:v>11.293308148158891</c:v>
                </c:pt>
                <c:pt idx="14">
                  <c:v>17.440397497451702</c:v>
                </c:pt>
                <c:pt idx="15">
                  <c:v>25.954445999022582</c:v>
                </c:pt>
                <c:pt idx="16">
                  <c:v>36.773550418738964</c:v>
                </c:pt>
                <c:pt idx="17">
                  <c:v>49.111339365744477</c:v>
                </c:pt>
                <c:pt idx="18">
                  <c:v>61.558339003174773</c:v>
                </c:pt>
                <c:pt idx="19">
                  <c:v>72.655967976665224</c:v>
                </c:pt>
                <c:pt idx="20">
                  <c:v>81.512038623248401</c:v>
                </c:pt>
                <c:pt idx="21">
                  <c:v>87.974574442400538</c:v>
                </c:pt>
                <c:pt idx="22">
                  <c:v>92.389035081533478</c:v>
                </c:pt>
                <c:pt idx="23">
                  <c:v>95.270100412319465</c:v>
                </c:pt>
                <c:pt idx="24">
                  <c:v>97.094856874350526</c:v>
                </c:pt>
                <c:pt idx="25">
                  <c:v>98.228725678024119</c:v>
                </c:pt>
                <c:pt idx="26">
                  <c:v>98.924948770734446</c:v>
                </c:pt>
                <c:pt idx="27">
                  <c:v>99.349324798423766</c:v>
                </c:pt>
                <c:pt idx="28">
                  <c:v>99.606844345597622</c:v>
                </c:pt>
                <c:pt idx="29">
                  <c:v>99.762688110761189</c:v>
                </c:pt>
                <c:pt idx="30">
                  <c:v>99.856845433706781</c:v>
                </c:pt>
                <c:pt idx="31">
                  <c:v>99.913676644576185</c:v>
                </c:pt>
                <c:pt idx="32">
                  <c:v>99.94795808033254</c:v>
                </c:pt>
                <c:pt idx="33">
                  <c:v>99.968629666891189</c:v>
                </c:pt>
                <c:pt idx="34">
                  <c:v>99.981091839688744</c:v>
                </c:pt>
                <c:pt idx="35">
                  <c:v>99.988603856366581</c:v>
                </c:pt>
                <c:pt idx="36">
                  <c:v>99.993131631475762</c:v>
                </c:pt>
                <c:pt idx="37">
                  <c:v>99.995860561345168</c:v>
                </c:pt>
                <c:pt idx="38">
                  <c:v>99.997505263947417</c:v>
                </c:pt>
                <c:pt idx="39">
                  <c:v>99.998496494858642</c:v>
                </c:pt>
                <c:pt idx="40">
                  <c:v>99.999093884579665</c:v>
                </c:pt>
                <c:pt idx="41">
                  <c:v>99.999453913935156</c:v>
                </c:pt>
                <c:pt idx="42">
                  <c:v>99.999670892298141</c:v>
                </c:pt>
                <c:pt idx="43">
                  <c:v>99.99980165802971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B-41D8-BF22-E2672FB8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81152"/>
        <c:axId val="804880096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UK!$V$2:$V$7</c:f>
              <c:numCache>
                <c:formatCode>General</c:formatCode>
                <c:ptCount val="6"/>
                <c:pt idx="0">
                  <c:v>67</c:v>
                </c:pt>
                <c:pt idx="1">
                  <c:v>75</c:v>
                </c:pt>
                <c:pt idx="2">
                  <c:v>83</c:v>
                </c:pt>
                <c:pt idx="3">
                  <c:v>89</c:v>
                </c:pt>
                <c:pt idx="4">
                  <c:v>97</c:v>
                </c:pt>
                <c:pt idx="5">
                  <c:v>102</c:v>
                </c:pt>
              </c:numCache>
            </c:numRef>
          </c:xVal>
          <c:yVal>
            <c:numRef>
              <c:f>UK!$W$2:$W$7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62</c:v>
                </c:pt>
                <c:pt idx="3">
                  <c:v>95</c:v>
                </c:pt>
                <c:pt idx="4">
                  <c:v>99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B-41D8-BF22-E2672FB8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81152"/>
        <c:axId val="804880096"/>
      </c:scatterChart>
      <c:valAx>
        <c:axId val="804881152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80096"/>
        <c:crosses val="autoZero"/>
        <c:crossBetween val="midCat"/>
      </c:valAx>
      <c:valAx>
        <c:axId val="804880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Netherlands!$A$2:$A$6</c:f>
              <c:numCache>
                <c:formatCode>General</c:formatCode>
                <c:ptCount val="5"/>
                <c:pt idx="0">
                  <c:v>65</c:v>
                </c:pt>
                <c:pt idx="1">
                  <c:v>70</c:v>
                </c:pt>
                <c:pt idx="2">
                  <c:v>79</c:v>
                </c:pt>
                <c:pt idx="3">
                  <c:v>85</c:v>
                </c:pt>
                <c:pt idx="4">
                  <c:v>91</c:v>
                </c:pt>
              </c:numCache>
            </c:numRef>
          </c:xVal>
          <c:yVal>
            <c:numRef>
              <c:f>Netherlands!$D$41:$D$45</c:f>
              <c:numCache>
                <c:formatCode>General</c:formatCode>
                <c:ptCount val="5"/>
                <c:pt idx="0">
                  <c:v>-0.16062281182895272</c:v>
                </c:pt>
                <c:pt idx="1">
                  <c:v>0.79897649236924329</c:v>
                </c:pt>
                <c:pt idx="2">
                  <c:v>-0.20975007869822093</c:v>
                </c:pt>
                <c:pt idx="3">
                  <c:v>1.5972099635949348</c:v>
                </c:pt>
                <c:pt idx="4">
                  <c:v>6.8409337832150641E-2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9-4F4D-BD13-8DFDC946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62768"/>
        <c:axId val="591259952"/>
      </c:scatterChart>
      <c:valAx>
        <c:axId val="59126276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59952"/>
        <c:crosses val="autoZero"/>
        <c:crossBetween val="midCat"/>
      </c:valAx>
      <c:valAx>
        <c:axId val="5912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UK!$H$2:$H$6</c:f>
              <c:numCache>
                <c:formatCode>General</c:formatCode>
                <c:ptCount val="5"/>
                <c:pt idx="0">
                  <c:v>44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</c:numCache>
            </c:numRef>
          </c:xVal>
          <c:yVal>
            <c:numRef>
              <c:f>UK!$K$42:$K$46</c:f>
              <c:numCache>
                <c:formatCode>General</c:formatCode>
                <c:ptCount val="5"/>
                <c:pt idx="0">
                  <c:v>-1.8084763843852862</c:v>
                </c:pt>
                <c:pt idx="1">
                  <c:v>0.4125643409999924</c:v>
                </c:pt>
                <c:pt idx="2">
                  <c:v>7.6936416037348465E-2</c:v>
                </c:pt>
                <c:pt idx="3">
                  <c:v>-0.5698105111231655</c:v>
                </c:pt>
                <c:pt idx="4">
                  <c:v>0.20476404969984685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D-4C42-B82F-153CC71A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23040"/>
        <c:axId val="691181712"/>
      </c:scatterChart>
      <c:valAx>
        <c:axId val="804923040"/>
        <c:scaling>
          <c:orientation val="minMax"/>
          <c:max val="8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181712"/>
        <c:crosses val="autoZero"/>
        <c:crossBetween val="midCat"/>
      </c:valAx>
      <c:valAx>
        <c:axId val="6911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9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UK!$O$2:$O$6</c:f>
              <c:numCache>
                <c:formatCode>General</c:formatCode>
                <c:ptCount val="5"/>
                <c:pt idx="0">
                  <c:v>74</c:v>
                </c:pt>
                <c:pt idx="1">
                  <c:v>81</c:v>
                </c:pt>
                <c:pt idx="2">
                  <c:v>92</c:v>
                </c:pt>
                <c:pt idx="3">
                  <c:v>100</c:v>
                </c:pt>
                <c:pt idx="4">
                  <c:v>113</c:v>
                </c:pt>
              </c:numCache>
            </c:numRef>
          </c:xVal>
          <c:yVal>
            <c:numRef>
              <c:f>UK!$R$42:$R$46</c:f>
              <c:numCache>
                <c:formatCode>General</c:formatCode>
                <c:ptCount val="5"/>
                <c:pt idx="0">
                  <c:v>-0.38179906535484387</c:v>
                </c:pt>
                <c:pt idx="1">
                  <c:v>-3.4238099364009611</c:v>
                </c:pt>
                <c:pt idx="2">
                  <c:v>1.1013100490711594</c:v>
                </c:pt>
                <c:pt idx="3">
                  <c:v>-2.6949662452137488</c:v>
                </c:pt>
                <c:pt idx="4">
                  <c:v>0.10795325218980167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3-4103-8260-E005CC58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05792"/>
        <c:axId val="804902624"/>
      </c:scatterChart>
      <c:valAx>
        <c:axId val="80490579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902624"/>
        <c:crosses val="autoZero"/>
        <c:crossBetween val="midCat"/>
      </c:valAx>
      <c:valAx>
        <c:axId val="8049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9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UK!$V$2:$V$7</c:f>
              <c:numCache>
                <c:formatCode>General</c:formatCode>
                <c:ptCount val="6"/>
                <c:pt idx="0">
                  <c:v>67</c:v>
                </c:pt>
                <c:pt idx="1">
                  <c:v>75</c:v>
                </c:pt>
                <c:pt idx="2">
                  <c:v>83</c:v>
                </c:pt>
                <c:pt idx="3">
                  <c:v>89</c:v>
                </c:pt>
                <c:pt idx="4">
                  <c:v>97</c:v>
                </c:pt>
                <c:pt idx="5">
                  <c:v>102</c:v>
                </c:pt>
              </c:numCache>
            </c:numRef>
          </c:xVal>
          <c:yVal>
            <c:numRef>
              <c:f>UK!$Y$42:$Y$47</c:f>
              <c:numCache>
                <c:formatCode>General</c:formatCode>
                <c:ptCount val="6"/>
                <c:pt idx="0">
                  <c:v>-4.8471932600607052E-2</c:v>
                </c:pt>
                <c:pt idx="1">
                  <c:v>-1.7111642506180478</c:v>
                </c:pt>
                <c:pt idx="2">
                  <c:v>0.44166099682522741</c:v>
                </c:pt>
                <c:pt idx="3">
                  <c:v>-2.0948568743505263</c:v>
                </c:pt>
                <c:pt idx="4">
                  <c:v>-0.94795808033254048</c:v>
                </c:pt>
                <c:pt idx="5">
                  <c:v>4.1394386548319062E-3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D-46BC-B3B7-253E7ACA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83968"/>
        <c:axId val="804884320"/>
      </c:scatterChart>
      <c:valAx>
        <c:axId val="804883968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84320"/>
        <c:crosses val="autoZero"/>
        <c:crossBetween val="midCat"/>
      </c:valAx>
      <c:valAx>
        <c:axId val="804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Germany!$A$2:$A$7</c:f>
              <c:numCache>
                <c:formatCode>General</c:formatCode>
                <c:ptCount val="6"/>
                <c:pt idx="0">
                  <c:v>26</c:v>
                </c:pt>
                <c:pt idx="1">
                  <c:v>33</c:v>
                </c:pt>
                <c:pt idx="2">
                  <c:v>43</c:v>
                </c:pt>
                <c:pt idx="3">
                  <c:v>56</c:v>
                </c:pt>
                <c:pt idx="4">
                  <c:v>65</c:v>
                </c:pt>
                <c:pt idx="5">
                  <c:v>74</c:v>
                </c:pt>
              </c:numCache>
            </c:numRef>
          </c:xVal>
          <c:yVal>
            <c:numRef>
              <c:f>Germany!$B$2:$B$7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52</c:v>
                </c:pt>
                <c:pt idx="3">
                  <c:v>80</c:v>
                </c:pt>
                <c:pt idx="4">
                  <c:v>99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3-4BCF-B90B-31114E60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66720"/>
        <c:axId val="80486601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Germany!$B$42:$B$80</c:f>
              <c:numCache>
                <c:formatCode>General</c:formatCode>
                <c:ptCount val="39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</c:numCache>
            </c:numRef>
          </c:xVal>
          <c:yVal>
            <c:numRef>
              <c:f>Germany!$C$42:$C$80</c:f>
              <c:numCache>
                <c:formatCode>General</c:formatCode>
                <c:ptCount val="39"/>
                <c:pt idx="0">
                  <c:v>1.4168971285148346</c:v>
                </c:pt>
                <c:pt idx="1">
                  <c:v>2.0003954829242243</c:v>
                </c:pt>
                <c:pt idx="2">
                  <c:v>2.8173196248643664</c:v>
                </c:pt>
                <c:pt idx="3">
                  <c:v>3.9543985060803521</c:v>
                </c:pt>
                <c:pt idx="4">
                  <c:v>5.5243182816872052</c:v>
                </c:pt>
                <c:pt idx="5">
                  <c:v>7.6677473491634123</c:v>
                </c:pt>
                <c:pt idx="6">
                  <c:v>10.549955537320946</c:v>
                </c:pt>
                <c:pt idx="7">
                  <c:v>14.347205264980499</c:v>
                </c:pt>
                <c:pt idx="8">
                  <c:v>19.217567154137019</c:v>
                </c:pt>
                <c:pt idx="9">
                  <c:v>25.253781147731203</c:v>
                </c:pt>
                <c:pt idx="10">
                  <c:v>32.424947492771686</c:v>
                </c:pt>
                <c:pt idx="11">
                  <c:v>40.528331119625612</c:v>
                </c:pt>
                <c:pt idx="12">
                  <c:v>49.182902581988472</c:v>
                </c:pt>
                <c:pt idx="13">
                  <c:v>57.8867273667232</c:v>
                </c:pt>
                <c:pt idx="14">
                  <c:v>66.126512733435362</c:v>
                </c:pt>
                <c:pt idx="15">
                  <c:v>73.492372834753212</c:v>
                </c:pt>
                <c:pt idx="16">
                  <c:v>79.747079203238002</c:v>
                </c:pt>
                <c:pt idx="17">
                  <c:v>84.83056122053155</c:v>
                </c:pt>
                <c:pt idx="18">
                  <c:v>88.817017313273908</c:v>
                </c:pt>
                <c:pt idx="19">
                  <c:v>91.856421533300292</c:v>
                </c:pt>
                <c:pt idx="20">
                  <c:v>94.124399284848323</c:v>
                </c:pt>
                <c:pt idx="21">
                  <c:v>95.789698855209636</c:v>
                </c:pt>
                <c:pt idx="22">
                  <c:v>96.998062094965832</c:v>
                </c:pt>
                <c:pt idx="23">
                  <c:v>97.867344312041581</c:v>
                </c:pt>
                <c:pt idx="24">
                  <c:v>98.488826945289929</c:v>
                </c:pt>
                <c:pt idx="25">
                  <c:v>98.931179638568622</c:v>
                </c:pt>
                <c:pt idx="26">
                  <c:v>99.245038801118113</c:v>
                </c:pt>
                <c:pt idx="27">
                  <c:v>99.467229533486361</c:v>
                </c:pt>
                <c:pt idx="28">
                  <c:v>99.624275434338571</c:v>
                </c:pt>
                <c:pt idx="29">
                  <c:v>99.735151838106347</c:v>
                </c:pt>
                <c:pt idx="30">
                  <c:v>99.813369885227601</c:v>
                </c:pt>
                <c:pt idx="31">
                  <c:v>99.868518120021974</c:v>
                </c:pt>
                <c:pt idx="32">
                  <c:v>99.907385457030173</c:v>
                </c:pt>
                <c:pt idx="33">
                  <c:v>99.934770731338062</c:v>
                </c:pt>
                <c:pt idx="34">
                  <c:v>99.954062153501937</c:v>
                </c:pt>
                <c:pt idx="35">
                  <c:v>99.967650024103506</c:v>
                </c:pt>
                <c:pt idx="36">
                  <c:v>99.977219679597724</c:v>
                </c:pt>
                <c:pt idx="37">
                  <c:v>99.983958927685322</c:v>
                </c:pt>
                <c:pt idx="38">
                  <c:v>99.988704686095417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3-4BCF-B90B-31114E60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66720"/>
        <c:axId val="804866016"/>
      </c:scatterChart>
      <c:valAx>
        <c:axId val="804866720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66016"/>
        <c:crosses val="autoZero"/>
        <c:crossBetween val="midCat"/>
      </c:valAx>
      <c:valAx>
        <c:axId val="804866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Germany!$A$2:$A$7</c:f>
              <c:numCache>
                <c:formatCode>General</c:formatCode>
                <c:ptCount val="6"/>
                <c:pt idx="0">
                  <c:v>26</c:v>
                </c:pt>
                <c:pt idx="1">
                  <c:v>33</c:v>
                </c:pt>
                <c:pt idx="2">
                  <c:v>43</c:v>
                </c:pt>
                <c:pt idx="3">
                  <c:v>56</c:v>
                </c:pt>
                <c:pt idx="4">
                  <c:v>65</c:v>
                </c:pt>
                <c:pt idx="5">
                  <c:v>74</c:v>
                </c:pt>
              </c:numCache>
            </c:numRef>
          </c:xVal>
          <c:yVal>
            <c:numRef>
              <c:f>Germany!$E$42:$E$47</c:f>
              <c:numCache>
                <c:formatCode>General</c:formatCode>
                <c:ptCount val="6"/>
                <c:pt idx="0">
                  <c:v>-3.9543985060803521</c:v>
                </c:pt>
                <c:pt idx="1">
                  <c:v>-7.3234267670790487</c:v>
                </c:pt>
                <c:pt idx="2">
                  <c:v>7.183627965598248</c:v>
                </c:pt>
                <c:pt idx="3">
                  <c:v>-8.817017313273908</c:v>
                </c:pt>
                <c:pt idx="4">
                  <c:v>1.5311997257996666</c:v>
                </c:pt>
                <c:pt idx="5">
                  <c:v>0.53277046651363946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F59-B37E-8458B157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71296"/>
        <c:axId val="804872352"/>
      </c:scatterChart>
      <c:valAx>
        <c:axId val="80487129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72352"/>
        <c:crosses val="autoZero"/>
        <c:crossBetween val="midCat"/>
      </c:valAx>
      <c:valAx>
        <c:axId val="804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Germany!$H$2:$H$5</c:f>
              <c:numCache>
                <c:formatCode>General</c:formatCode>
                <c:ptCount val="4"/>
                <c:pt idx="0">
                  <c:v>63</c:v>
                </c:pt>
                <c:pt idx="1">
                  <c:v>69</c:v>
                </c:pt>
                <c:pt idx="2">
                  <c:v>77</c:v>
                </c:pt>
                <c:pt idx="3">
                  <c:v>83</c:v>
                </c:pt>
              </c:numCache>
            </c:numRef>
          </c:xVal>
          <c:yVal>
            <c:numRef>
              <c:f>Germany!$I$2:$I$5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93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E-45A3-A7FA-FC88A9C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95232"/>
        <c:axId val="80489980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Germany!$I$42:$I$80</c:f>
              <c:numCache>
                <c:formatCode>General</c:formatCode>
                <c:ptCount val="39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</c:numCache>
            </c:numRef>
          </c:xVal>
          <c:yVal>
            <c:numRef>
              <c:f>Germany!$J$42:$J$80</c:f>
              <c:numCache>
                <c:formatCode>General</c:formatCode>
                <c:ptCount val="39"/>
                <c:pt idx="0">
                  <c:v>3.8282580864887408E-3</c:v>
                </c:pt>
                <c:pt idx="1">
                  <c:v>6.8295272595619546E-3</c:v>
                </c:pt>
                <c:pt idx="2">
                  <c:v>1.2183438016968555E-2</c:v>
                </c:pt>
                <c:pt idx="3">
                  <c:v>2.1733558716587185E-2</c:v>
                </c:pt>
                <c:pt idx="4">
                  <c:v>3.8766743212268244E-2</c:v>
                </c:pt>
                <c:pt idx="5">
                  <c:v>6.9140068574451832E-2</c:v>
                </c:pt>
                <c:pt idx="6">
                  <c:v>0.12328121808051158</c:v>
                </c:pt>
                <c:pt idx="7">
                  <c:v>0.21972517330953137</c:v>
                </c:pt>
                <c:pt idx="8">
                  <c:v>0.39132244959812557</c:v>
                </c:pt>
                <c:pt idx="9">
                  <c:v>0.69599611892430469</c:v>
                </c:pt>
                <c:pt idx="10">
                  <c:v>1.2349400055095785</c:v>
                </c:pt>
                <c:pt idx="11">
                  <c:v>2.1820443783741577</c:v>
                </c:pt>
                <c:pt idx="12">
                  <c:v>3.8273573774039309</c:v>
                </c:pt>
                <c:pt idx="13">
                  <c:v>6.6291984876137837</c:v>
                </c:pt>
                <c:pt idx="14">
                  <c:v>11.242375235938459</c:v>
                </c:pt>
                <c:pt idx="15">
                  <c:v>18.432077073582388</c:v>
                </c:pt>
                <c:pt idx="16">
                  <c:v>28.731342609294018</c:v>
                </c:pt>
                <c:pt idx="17">
                  <c:v>41.833978698565595</c:v>
                </c:pt>
                <c:pt idx="18">
                  <c:v>56.200004373520486</c:v>
                </c:pt>
                <c:pt idx="19">
                  <c:v>69.596545493295253</c:v>
                </c:pt>
                <c:pt idx="20">
                  <c:v>80.329774926396425</c:v>
                </c:pt>
                <c:pt idx="21">
                  <c:v>87.930974713680612</c:v>
                </c:pt>
                <c:pt idx="22">
                  <c:v>92.856055505551495</c:v>
                </c:pt>
                <c:pt idx="23">
                  <c:v>95.865821998353297</c:v>
                </c:pt>
                <c:pt idx="24">
                  <c:v>97.639794815241672</c:v>
                </c:pt>
                <c:pt idx="25">
                  <c:v>98.663172081506858</c:v>
                </c:pt>
                <c:pt idx="26">
                  <c:v>99.246241828071334</c:v>
                </c:pt>
                <c:pt idx="27">
                  <c:v>99.576093011611533</c:v>
                </c:pt>
                <c:pt idx="28">
                  <c:v>99.761944658303676</c:v>
                </c:pt>
                <c:pt idx="29">
                  <c:v>99.86642350230737</c:v>
                </c:pt>
                <c:pt idx="30">
                  <c:v>99.925082616331551</c:v>
                </c:pt>
                <c:pt idx="31">
                  <c:v>99.957992857133931</c:v>
                </c:pt>
                <c:pt idx="32">
                  <c:v>99.976449460698859</c:v>
                </c:pt>
                <c:pt idx="33">
                  <c:v>99.986797890259837</c:v>
                </c:pt>
                <c:pt idx="34">
                  <c:v>99.992599414722122</c:v>
                </c:pt>
                <c:pt idx="35">
                  <c:v>99.995851627724477</c:v>
                </c:pt>
                <c:pt idx="36">
                  <c:v>99.997674677620054</c:v>
                </c:pt>
                <c:pt idx="37">
                  <c:v>99.998696577720025</c:v>
                </c:pt>
                <c:pt idx="38">
                  <c:v>99.999269390762848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E-45A3-A7FA-FC88A9C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95232"/>
        <c:axId val="804899808"/>
      </c:scatterChart>
      <c:valAx>
        <c:axId val="804895232"/>
        <c:scaling>
          <c:orientation val="minMax"/>
          <c:max val="9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99808"/>
        <c:crosses val="autoZero"/>
        <c:crossBetween val="midCat"/>
      </c:valAx>
      <c:valAx>
        <c:axId val="804899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Germany!$H$2:$H$5</c:f>
              <c:numCache>
                <c:formatCode>General</c:formatCode>
                <c:ptCount val="4"/>
                <c:pt idx="0">
                  <c:v>63</c:v>
                </c:pt>
                <c:pt idx="1">
                  <c:v>69</c:v>
                </c:pt>
                <c:pt idx="2">
                  <c:v>77</c:v>
                </c:pt>
                <c:pt idx="3">
                  <c:v>83</c:v>
                </c:pt>
              </c:numCache>
            </c:numRef>
          </c:xVal>
          <c:yVal>
            <c:numRef>
              <c:f>Germany!$L$42:$L$45</c:f>
              <c:numCache>
                <c:formatCode>General</c:formatCode>
                <c:ptCount val="4"/>
                <c:pt idx="0">
                  <c:v>3.6086775504018744</c:v>
                </c:pt>
                <c:pt idx="1">
                  <c:v>-0.242375235938459</c:v>
                </c:pt>
                <c:pt idx="2">
                  <c:v>0.14394449444850466</c:v>
                </c:pt>
                <c:pt idx="3">
                  <c:v>0.23805534169632381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F-4136-983B-2CCA15B4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95936"/>
        <c:axId val="804900864"/>
      </c:scatterChart>
      <c:valAx>
        <c:axId val="804895936"/>
        <c:scaling>
          <c:orientation val="minMax"/>
          <c:max val="9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900864"/>
        <c:crosses val="autoZero"/>
        <c:crossBetween val="midCat"/>
      </c:valAx>
      <c:valAx>
        <c:axId val="8049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Germany!$O$2:$O$7</c:f>
              <c:numCache>
                <c:formatCode>General</c:formatCode>
                <c:ptCount val="6"/>
                <c:pt idx="0">
                  <c:v>41</c:v>
                </c:pt>
                <c:pt idx="1">
                  <c:v>49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77</c:v>
                </c:pt>
              </c:numCache>
            </c:numRef>
          </c:xVal>
          <c:yVal>
            <c:numRef>
              <c:f>Germany!$P$2:$P$7</c:f>
              <c:numCache>
                <c:formatCode>General</c:formatCode>
                <c:ptCount val="6"/>
                <c:pt idx="0">
                  <c:v>2</c:v>
                </c:pt>
                <c:pt idx="1">
                  <c:v>21</c:v>
                </c:pt>
                <c:pt idx="2">
                  <c:v>52</c:v>
                </c:pt>
                <c:pt idx="3">
                  <c:v>92</c:v>
                </c:pt>
                <c:pt idx="4">
                  <c:v>99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E-42BC-87B8-AE2CFB12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13184"/>
        <c:axId val="80491353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Germany!$P$42:$P$67</c:f>
              <c:numCache>
                <c:formatCode>General</c:formatCode>
                <c:ptCount val="26"/>
                <c:pt idx="0">
                  <c:v>35</c:v>
                </c:pt>
                <c:pt idx="1">
                  <c:v>37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51</c:v>
                </c:pt>
                <c:pt idx="9">
                  <c:v>53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61</c:v>
                </c:pt>
                <c:pt idx="14">
                  <c:v>63</c:v>
                </c:pt>
                <c:pt idx="15">
                  <c:v>65</c:v>
                </c:pt>
                <c:pt idx="16">
                  <c:v>67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83</c:v>
                </c:pt>
                <c:pt idx="25">
                  <c:v>85</c:v>
                </c:pt>
              </c:numCache>
            </c:numRef>
          </c:xVal>
          <c:yVal>
            <c:numRef>
              <c:f>Germany!$Q$42:$Q$67</c:f>
              <c:numCache>
                <c:formatCode>General</c:formatCode>
                <c:ptCount val="26"/>
                <c:pt idx="0">
                  <c:v>0.47540966978980703</c:v>
                </c:pt>
                <c:pt idx="1">
                  <c:v>0.8232563840959064</c:v>
                </c:pt>
                <c:pt idx="2">
                  <c:v>1.4219784369436643</c:v>
                </c:pt>
                <c:pt idx="3">
                  <c:v>2.4453912551079906</c:v>
                </c:pt>
                <c:pt idx="4">
                  <c:v>4.1741761782112734</c:v>
                </c:pt>
                <c:pt idx="5">
                  <c:v>7.0369765510758135</c:v>
                </c:pt>
                <c:pt idx="6">
                  <c:v>11.624999515406792</c:v>
                </c:pt>
                <c:pt idx="7">
                  <c:v>18.605670117893307</c:v>
                </c:pt>
                <c:pt idx="8">
                  <c:v>28.429670748328611</c:v>
                </c:pt>
                <c:pt idx="9">
                  <c:v>40.838269676096154</c:v>
                </c:pt>
                <c:pt idx="10">
                  <c:v>54.535913082734588</c:v>
                </c:pt>
                <c:pt idx="11">
                  <c:v>67.57982791549648</c:v>
                </c:pt>
                <c:pt idx="12">
                  <c:v>78.365943851454631</c:v>
                </c:pt>
                <c:pt idx="13">
                  <c:v>86.291472338868232</c:v>
                </c:pt>
                <c:pt idx="14">
                  <c:v>91.623861064471981</c:v>
                </c:pt>
                <c:pt idx="15">
                  <c:v>95.0021735128622</c:v>
                </c:pt>
                <c:pt idx="16">
                  <c:v>97.061622896843318</c:v>
                </c:pt>
                <c:pt idx="17">
                  <c:v>98.287732365327798</c:v>
                </c:pt>
                <c:pt idx="18">
                  <c:v>99.007449630223817</c:v>
                </c:pt>
                <c:pt idx="19">
                  <c:v>99.426413651829805</c:v>
                </c:pt>
                <c:pt idx="20">
                  <c:v>99.669120388720856</c:v>
                </c:pt>
                <c:pt idx="21">
                  <c:v>99.80932539679273</c:v>
                </c:pt>
                <c:pt idx="22">
                  <c:v>99.890186204222942</c:v>
                </c:pt>
                <c:pt idx="23">
                  <c:v>99.936777484480203</c:v>
                </c:pt>
                <c:pt idx="24">
                  <c:v>99.963608437327707</c:v>
                </c:pt>
                <c:pt idx="25">
                  <c:v>99.97905500999974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9E-42BC-87B8-AE2CFB12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13184"/>
        <c:axId val="804913536"/>
      </c:scatterChart>
      <c:valAx>
        <c:axId val="804913184"/>
        <c:scaling>
          <c:orientation val="minMax"/>
          <c:max val="85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913536"/>
        <c:crosses val="autoZero"/>
        <c:crossBetween val="midCat"/>
      </c:valAx>
      <c:valAx>
        <c:axId val="804913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9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Germany!$O$2:$O$7</c:f>
              <c:numCache>
                <c:formatCode>General</c:formatCode>
                <c:ptCount val="6"/>
                <c:pt idx="0">
                  <c:v>41</c:v>
                </c:pt>
                <c:pt idx="1">
                  <c:v>49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77</c:v>
                </c:pt>
              </c:numCache>
            </c:numRef>
          </c:xVal>
          <c:yVal>
            <c:numRef>
              <c:f>Germany!$S$42:$S$47</c:f>
              <c:numCache>
                <c:formatCode>General</c:formatCode>
                <c:ptCount val="6"/>
                <c:pt idx="0">
                  <c:v>-0.4453912551079906</c:v>
                </c:pt>
                <c:pt idx="1">
                  <c:v>2.3943298821066925</c:v>
                </c:pt>
                <c:pt idx="2">
                  <c:v>-2.5359130827345879</c:v>
                </c:pt>
                <c:pt idx="3">
                  <c:v>2.7550571873322269</c:v>
                </c:pt>
                <c:pt idx="4">
                  <c:v>0.71226763467220167</c:v>
                </c:pt>
                <c:pt idx="5">
                  <c:v>0.19067460320727037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C-4D37-B91A-CE1CDF30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07200"/>
        <c:axId val="574805832"/>
      </c:scatterChart>
      <c:valAx>
        <c:axId val="804907200"/>
        <c:scaling>
          <c:orientation val="minMax"/>
          <c:max val="85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805832"/>
        <c:crosses val="autoZero"/>
        <c:crossBetween val="midCat"/>
      </c:valAx>
      <c:valAx>
        <c:axId val="5748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9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Germany!$V$2:$V$7</c:f>
              <c:numCache>
                <c:formatCode>General</c:formatCode>
                <c:ptCount val="6"/>
                <c:pt idx="0">
                  <c:v>50</c:v>
                </c:pt>
                <c:pt idx="1">
                  <c:v>57</c:v>
                </c:pt>
                <c:pt idx="2">
                  <c:v>65</c:v>
                </c:pt>
                <c:pt idx="3">
                  <c:v>73</c:v>
                </c:pt>
                <c:pt idx="4">
                  <c:v>78</c:v>
                </c:pt>
                <c:pt idx="5">
                  <c:v>93</c:v>
                </c:pt>
              </c:numCache>
            </c:numRef>
          </c:xVal>
          <c:yVal>
            <c:numRef>
              <c:f>Germany!$W$2:$W$7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55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D-4875-A9B3-ACFD41F8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7696"/>
        <c:axId val="77267734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Germany!$V$42:$V$67</c:f>
              <c:numCache>
                <c:formatCode>General</c:formatCode>
                <c:ptCount val="26"/>
                <c:pt idx="0">
                  <c:v>45</c:v>
                </c:pt>
                <c:pt idx="1">
                  <c:v>47</c:v>
                </c:pt>
                <c:pt idx="2">
                  <c:v>49</c:v>
                </c:pt>
                <c:pt idx="3">
                  <c:v>51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59</c:v>
                </c:pt>
                <c:pt idx="8">
                  <c:v>61</c:v>
                </c:pt>
                <c:pt idx="9">
                  <c:v>63</c:v>
                </c:pt>
                <c:pt idx="10">
                  <c:v>65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75</c:v>
                </c:pt>
                <c:pt idx="16">
                  <c:v>77</c:v>
                </c:pt>
                <c:pt idx="17">
                  <c:v>79</c:v>
                </c:pt>
                <c:pt idx="18">
                  <c:v>81</c:v>
                </c:pt>
                <c:pt idx="19">
                  <c:v>83</c:v>
                </c:pt>
                <c:pt idx="20">
                  <c:v>85</c:v>
                </c:pt>
                <c:pt idx="21">
                  <c:v>87</c:v>
                </c:pt>
                <c:pt idx="22">
                  <c:v>89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</c:numCache>
            </c:numRef>
          </c:xVal>
          <c:yVal>
            <c:numRef>
              <c:f>Germany!$W$42:$W$67</c:f>
              <c:numCache>
                <c:formatCode>General</c:formatCode>
                <c:ptCount val="26"/>
                <c:pt idx="0">
                  <c:v>0.10482942852722782</c:v>
                </c:pt>
                <c:pt idx="1">
                  <c:v>0.21314749864181337</c:v>
                </c:pt>
                <c:pt idx="2">
                  <c:v>0.43290335367606358</c:v>
                </c:pt>
                <c:pt idx="3">
                  <c:v>0.87723651121207091</c:v>
                </c:pt>
                <c:pt idx="4">
                  <c:v>1.7695291210502884</c:v>
                </c:pt>
                <c:pt idx="5">
                  <c:v>3.537042294387938</c:v>
                </c:pt>
                <c:pt idx="6">
                  <c:v>6.9452281729366208</c:v>
                </c:pt>
                <c:pt idx="7">
                  <c:v>13.188445089961505</c:v>
                </c:pt>
                <c:pt idx="8">
                  <c:v>23.619335846582555</c:v>
                </c:pt>
                <c:pt idx="9">
                  <c:v>38.629118789018627</c:v>
                </c:pt>
                <c:pt idx="10">
                  <c:v>56.163632656420567</c:v>
                </c:pt>
                <c:pt idx="11">
                  <c:v>72.282948150115942</c:v>
                </c:pt>
                <c:pt idx="12">
                  <c:v>84.1479164355991</c:v>
                </c:pt>
                <c:pt idx="13">
                  <c:v>91.529020867885919</c:v>
                </c:pt>
                <c:pt idx="14">
                  <c:v>95.650935711173389</c:v>
                </c:pt>
                <c:pt idx="15">
                  <c:v>97.815037243933105</c:v>
                </c:pt>
                <c:pt idx="16">
                  <c:v>98.914499121119064</c:v>
                </c:pt>
                <c:pt idx="17">
                  <c:v>99.463750544803219</c:v>
                </c:pt>
                <c:pt idx="18">
                  <c:v>99.735829058537917</c:v>
                </c:pt>
                <c:pt idx="19">
                  <c:v>99.870042638182682</c:v>
                </c:pt>
                <c:pt idx="20">
                  <c:v>99.936111909315031</c:v>
                </c:pt>
                <c:pt idx="21">
                  <c:v>99.968602657439178</c:v>
                </c:pt>
                <c:pt idx="22">
                  <c:v>99.984572552637744</c:v>
                </c:pt>
                <c:pt idx="23">
                  <c:v>99.992420161223919</c:v>
                </c:pt>
                <c:pt idx="24">
                  <c:v>99.996276009844621</c:v>
                </c:pt>
                <c:pt idx="25">
                  <c:v>99.998170431976959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D-4875-A9B3-ACFD41F8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7696"/>
        <c:axId val="772677344"/>
      </c:scatterChart>
      <c:valAx>
        <c:axId val="772677696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77344"/>
        <c:crosses val="autoZero"/>
        <c:crossBetween val="midCat"/>
      </c:valAx>
      <c:valAx>
        <c:axId val="772677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Netherlands!$H$2:$H$8</c:f>
              <c:numCache>
                <c:formatCode>General</c:formatCode>
                <c:ptCount val="7"/>
                <c:pt idx="0">
                  <c:v>10</c:v>
                </c:pt>
                <c:pt idx="1">
                  <c:v>26</c:v>
                </c:pt>
                <c:pt idx="2">
                  <c:v>32</c:v>
                </c:pt>
                <c:pt idx="3">
                  <c:v>41</c:v>
                </c:pt>
                <c:pt idx="4">
                  <c:v>46</c:v>
                </c:pt>
                <c:pt idx="5">
                  <c:v>61</c:v>
                </c:pt>
                <c:pt idx="6">
                  <c:v>71</c:v>
                </c:pt>
              </c:numCache>
            </c:numRef>
          </c:xVal>
          <c:yVal>
            <c:numRef>
              <c:f>Netherlands!$I$2:$I$8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28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D-4CA7-A730-648513FF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97776"/>
        <c:axId val="29349812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Netherlands!$H$42:$H$77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</c:numCache>
            </c:numRef>
          </c:xVal>
          <c:yVal>
            <c:numRef>
              <c:f>Netherlands!$I$42:$I$77</c:f>
              <c:numCache>
                <c:formatCode>General</c:formatCode>
                <c:ptCount val="36"/>
                <c:pt idx="0">
                  <c:v>4.1021250714483468E-5</c:v>
                </c:pt>
                <c:pt idx="1">
                  <c:v>1.0000179771656471E-4</c:v>
                </c:pt>
                <c:pt idx="2">
                  <c:v>2.4378464556327944E-4</c:v>
                </c:pt>
                <c:pt idx="3">
                  <c:v>5.9429762171449481E-4</c:v>
                </c:pt>
                <c:pt idx="4">
                  <c:v>1.448770009307759E-3</c:v>
                </c:pt>
                <c:pt idx="5">
                  <c:v>3.5317468502784519E-3</c:v>
                </c:pt>
                <c:pt idx="6">
                  <c:v>8.6092769661449617E-3</c:v>
                </c:pt>
                <c:pt idx="7">
                  <c:v>2.0985150573775872E-2</c:v>
                </c:pt>
                <c:pt idx="8">
                  <c:v>5.1142297883816995E-2</c:v>
                </c:pt>
                <c:pt idx="9">
                  <c:v>0.12458339804196987</c:v>
                </c:pt>
                <c:pt idx="10">
                  <c:v>0.30316711871062746</c:v>
                </c:pt>
                <c:pt idx="11">
                  <c:v>0.73585510262762688</c:v>
                </c:pt>
                <c:pt idx="12">
                  <c:v>1.7750913168199598</c:v>
                </c:pt>
                <c:pt idx="13">
                  <c:v>4.219633450028172</c:v>
                </c:pt>
                <c:pt idx="14">
                  <c:v>9.6982538154201858</c:v>
                </c:pt>
                <c:pt idx="15">
                  <c:v>20.749156889611456</c:v>
                </c:pt>
                <c:pt idx="16">
                  <c:v>38.959523929574843</c:v>
                </c:pt>
                <c:pt idx="17">
                  <c:v>60.875563295080525</c:v>
                </c:pt>
                <c:pt idx="18">
                  <c:v>79.136666834060421</c:v>
                </c:pt>
                <c:pt idx="19">
                  <c:v>90.240891419667136</c:v>
                </c:pt>
                <c:pt idx="20">
                  <c:v>95.752272038760992</c:v>
                </c:pt>
                <c:pt idx="21">
                  <c:v>98.212786344920829</c:v>
                </c:pt>
                <c:pt idx="22">
                  <c:v>99.25906610852924</c:v>
                </c:pt>
                <c:pt idx="23">
                  <c:v>99.694731272047164</c:v>
                </c:pt>
                <c:pt idx="24">
                  <c:v>99.874551409589174</c:v>
                </c:pt>
                <c:pt idx="25">
                  <c:v>99.948502272023788</c:v>
                </c:pt>
                <c:pt idx="26">
                  <c:v>99.978868961962021</c:v>
                </c:pt>
                <c:pt idx="27">
                  <c:v>99.991330864414621</c:v>
                </c:pt>
                <c:pt idx="28">
                  <c:v>99.996443696348905</c:v>
                </c:pt>
                <c:pt idx="29">
                  <c:v>99.998541156249757</c:v>
                </c:pt>
                <c:pt idx="30">
                  <c:v>99.999401570009624</c:v>
                </c:pt>
                <c:pt idx="31">
                  <c:v>99.99975452022467</c:v>
                </c:pt>
                <c:pt idx="32">
                  <c:v>99.999899302849755</c:v>
                </c:pt>
                <c:pt idx="33">
                  <c:v>99.999958693511928</c:v>
                </c:pt>
                <c:pt idx="34">
                  <c:v>99.999983055872434</c:v>
                </c:pt>
                <c:pt idx="35">
                  <c:v>99.999993049435318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4D-4CA7-A730-648513FF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97776"/>
        <c:axId val="293498128"/>
      </c:scatterChart>
      <c:valAx>
        <c:axId val="29349777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498128"/>
        <c:crosses val="autoZero"/>
        <c:crossBetween val="midCat"/>
      </c:valAx>
      <c:valAx>
        <c:axId val="293498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Germany!$V$2:$V$7</c:f>
              <c:numCache>
                <c:formatCode>General</c:formatCode>
                <c:ptCount val="6"/>
                <c:pt idx="0">
                  <c:v>50</c:v>
                </c:pt>
                <c:pt idx="1">
                  <c:v>57</c:v>
                </c:pt>
                <c:pt idx="2">
                  <c:v>65</c:v>
                </c:pt>
                <c:pt idx="3">
                  <c:v>73</c:v>
                </c:pt>
                <c:pt idx="4">
                  <c:v>78</c:v>
                </c:pt>
                <c:pt idx="5">
                  <c:v>93</c:v>
                </c:pt>
              </c:numCache>
            </c:numRef>
          </c:xVal>
          <c:yVal>
            <c:numRef>
              <c:f>Germany!$Y$42:$Y$47</c:f>
              <c:numCache>
                <c:formatCode>General</c:formatCode>
                <c:ptCount val="6"/>
                <c:pt idx="0">
                  <c:v>1.3835135313375275</c:v>
                </c:pt>
                <c:pt idx="1">
                  <c:v>2.0547718270633792</c:v>
                </c:pt>
                <c:pt idx="2">
                  <c:v>-1.1636326564205675</c:v>
                </c:pt>
                <c:pt idx="3">
                  <c:v>3.3490642888266109</c:v>
                </c:pt>
                <c:pt idx="4">
                  <c:v>0.76332298715892932</c:v>
                </c:pt>
                <c:pt idx="5">
                  <c:v>3.7239901553789423E-3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3-4297-AC76-80C500E7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03040"/>
        <c:axId val="772699168"/>
      </c:scatterChart>
      <c:valAx>
        <c:axId val="772703040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99168"/>
        <c:crosses val="autoZero"/>
        <c:crossBetween val="midCat"/>
      </c:valAx>
      <c:valAx>
        <c:axId val="7726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7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Netherlands!$H$3:$H$8</c:f>
              <c:numCache>
                <c:formatCode>General</c:formatCode>
                <c:ptCount val="6"/>
                <c:pt idx="0">
                  <c:v>26</c:v>
                </c:pt>
                <c:pt idx="1">
                  <c:v>32</c:v>
                </c:pt>
                <c:pt idx="2">
                  <c:v>41</c:v>
                </c:pt>
                <c:pt idx="3">
                  <c:v>46</c:v>
                </c:pt>
                <c:pt idx="4">
                  <c:v>61</c:v>
                </c:pt>
                <c:pt idx="5">
                  <c:v>71</c:v>
                </c:pt>
              </c:numCache>
            </c:numRef>
          </c:xVal>
          <c:yVal>
            <c:numRef>
              <c:f>Netherlands!$K$42:$K$48</c:f>
              <c:numCache>
                <c:formatCode>General</c:formatCode>
                <c:ptCount val="7"/>
                <c:pt idx="0">
                  <c:v>-4.1021250714483468E-5</c:v>
                </c:pt>
                <c:pt idx="1">
                  <c:v>4.9488577021161833</c:v>
                </c:pt>
                <c:pt idx="2">
                  <c:v>9.2641448973723737</c:v>
                </c:pt>
                <c:pt idx="3">
                  <c:v>-1.0169045212212175</c:v>
                </c:pt>
                <c:pt idx="4">
                  <c:v>0.86333316593957932</c:v>
                </c:pt>
                <c:pt idx="5">
                  <c:v>-9.9670110188788072</c:v>
                </c:pt>
                <c:pt idx="6">
                  <c:v>3.8327871480703379E-4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C-43AA-962C-98E38C9D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540080"/>
        <c:axId val="1008539024"/>
      </c:scatterChart>
      <c:valAx>
        <c:axId val="10085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539024"/>
        <c:crosses val="autoZero"/>
        <c:crossBetween val="midCat"/>
      </c:valAx>
      <c:valAx>
        <c:axId val="10085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5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Netherlands!$O$2:$O$8</c:f>
              <c:numCache>
                <c:formatCode>General</c:formatCode>
                <c:ptCount val="7"/>
                <c:pt idx="0">
                  <c:v>42</c:v>
                </c:pt>
                <c:pt idx="1">
                  <c:v>52</c:v>
                </c:pt>
                <c:pt idx="2">
                  <c:v>57</c:v>
                </c:pt>
                <c:pt idx="3">
                  <c:v>71</c:v>
                </c:pt>
                <c:pt idx="4">
                  <c:v>79</c:v>
                </c:pt>
                <c:pt idx="5">
                  <c:v>87</c:v>
                </c:pt>
                <c:pt idx="6">
                  <c:v>92</c:v>
                </c:pt>
              </c:numCache>
            </c:numRef>
          </c:xVal>
          <c:yVal>
            <c:numRef>
              <c:f>Netherlands!$P$2:$P$8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21</c:v>
                </c:pt>
                <c:pt idx="4">
                  <c:v>88</c:v>
                </c:pt>
                <c:pt idx="5">
                  <c:v>97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0F0-B2F8-7A9CDE22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61040"/>
        <c:axId val="115805998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Netherlands!$O$42:$O$68</c:f>
              <c:numCache>
                <c:formatCode>General</c:formatCode>
                <c:ptCount val="27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</c:numCache>
            </c:numRef>
          </c:xVal>
          <c:yVal>
            <c:numRef>
              <c:f>Netherlands!$P$42:$P$68</c:f>
              <c:numCache>
                <c:formatCode>General</c:formatCode>
                <c:ptCount val="27"/>
                <c:pt idx="0">
                  <c:v>8.4568883399712357E-5</c:v>
                </c:pt>
                <c:pt idx="1">
                  <c:v>1.9152948661139797E-4</c:v>
                </c:pt>
                <c:pt idx="2">
                  <c:v>4.3377059198439677E-4</c:v>
                </c:pt>
                <c:pt idx="3">
                  <c:v>9.8238842136210607E-4</c:v>
                </c:pt>
                <c:pt idx="4">
                  <c:v>2.2248633996936797E-3</c:v>
                </c:pt>
                <c:pt idx="5">
                  <c:v>5.038678443878012E-3</c:v>
                </c:pt>
                <c:pt idx="6">
                  <c:v>1.1410757618275875E-2</c:v>
                </c:pt>
                <c:pt idx="7">
                  <c:v>2.5839096261989356E-2</c:v>
                </c:pt>
                <c:pt idx="8">
                  <c:v>5.8500681473690148E-2</c:v>
                </c:pt>
                <c:pt idx="9">
                  <c:v>0.13239306017555336</c:v>
                </c:pt>
                <c:pt idx="10">
                  <c:v>0.29933956637413178</c:v>
                </c:pt>
                <c:pt idx="11">
                  <c:v>0.67538049291396529</c:v>
                </c:pt>
                <c:pt idx="12">
                  <c:v>1.5166312869870713</c:v>
                </c:pt>
                <c:pt idx="13">
                  <c:v>3.3701852602046758</c:v>
                </c:pt>
                <c:pt idx="14">
                  <c:v>7.3206730595936955</c:v>
                </c:pt>
                <c:pt idx="15">
                  <c:v>15.17466868777845</c:v>
                </c:pt>
                <c:pt idx="16">
                  <c:v>28.833377639441004</c:v>
                </c:pt>
                <c:pt idx="17">
                  <c:v>47.850979611926249</c:v>
                </c:pt>
                <c:pt idx="18">
                  <c:v>67.512615818825665</c:v>
                </c:pt>
                <c:pt idx="19">
                  <c:v>82.476045202621265</c:v>
                </c:pt>
                <c:pt idx="20">
                  <c:v>91.423020909746128</c:v>
                </c:pt>
                <c:pt idx="21">
                  <c:v>96.02235848422221</c:v>
                </c:pt>
                <c:pt idx="22">
                  <c:v>98.203794478301234</c:v>
                </c:pt>
                <c:pt idx="23">
                  <c:v>99.19885906511881</c:v>
                </c:pt>
                <c:pt idx="24">
                  <c:v>99.644670871979727</c:v>
                </c:pt>
                <c:pt idx="25">
                  <c:v>99.842794423293086</c:v>
                </c:pt>
                <c:pt idx="26">
                  <c:v>99.930525747913023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D1-40F0-B2F8-7A9CDE22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61040"/>
        <c:axId val="1158059984"/>
      </c:scatterChart>
      <c:valAx>
        <c:axId val="11580610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059984"/>
        <c:crosses val="autoZero"/>
        <c:crossBetween val="midCat"/>
      </c:valAx>
      <c:valAx>
        <c:axId val="1158059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0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Netherlands!$V$2:$V$5</c:f>
              <c:numCache>
                <c:formatCode>General</c:formatCode>
                <c:ptCount val="4"/>
                <c:pt idx="0">
                  <c:v>36</c:v>
                </c:pt>
                <c:pt idx="1">
                  <c:v>44</c:v>
                </c:pt>
                <c:pt idx="2">
                  <c:v>52</c:v>
                </c:pt>
                <c:pt idx="3">
                  <c:v>90</c:v>
                </c:pt>
              </c:numCache>
            </c:numRef>
          </c:xVal>
          <c:yVal>
            <c:numRef>
              <c:f>Netherlands!$W$2:$W$5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68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0-4BF5-A800-3120E5FD7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14448"/>
        <c:axId val="11847140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Netherlands!$V$42:$V$77</c:f>
              <c:numCache>
                <c:formatCode>General</c:formatCode>
                <c:ptCount val="3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</c:numCache>
            </c:numRef>
          </c:xVal>
          <c:yVal>
            <c:numRef>
              <c:f>Netherlands!$W$42:$W$77</c:f>
              <c:numCache>
                <c:formatCode>General</c:formatCode>
                <c:ptCount val="36"/>
                <c:pt idx="0">
                  <c:v>4.2700772478252626E-3</c:v>
                </c:pt>
                <c:pt idx="1">
                  <c:v>1.1412915295223484E-2</c:v>
                </c:pt>
                <c:pt idx="2">
                  <c:v>3.0500402209648652E-2</c:v>
                </c:pt>
                <c:pt idx="3">
                  <c:v>8.1484669092507692E-2</c:v>
                </c:pt>
                <c:pt idx="4">
                  <c:v>0.21750846501431806</c:v>
                </c:pt>
                <c:pt idx="5">
                  <c:v>0.57928275141508856</c:v>
                </c:pt>
                <c:pt idx="6">
                  <c:v>1.5335358533340897</c:v>
                </c:pt>
                <c:pt idx="7">
                  <c:v>3.9965417504065393</c:v>
                </c:pt>
                <c:pt idx="8">
                  <c:v>10.013102071065315</c:v>
                </c:pt>
                <c:pt idx="9">
                  <c:v>22.924407510692557</c:v>
                </c:pt>
                <c:pt idx="10">
                  <c:v>44.290034769242745</c:v>
                </c:pt>
                <c:pt idx="11">
                  <c:v>68.000304889830176</c:v>
                </c:pt>
                <c:pt idx="12">
                  <c:v>85.030191287342518</c:v>
                </c:pt>
                <c:pt idx="13">
                  <c:v>93.820558529138168</c:v>
                </c:pt>
                <c:pt idx="14">
                  <c:v>97.59515234328812</c:v>
                </c:pt>
                <c:pt idx="15">
                  <c:v>99.086555491656085</c:v>
                </c:pt>
                <c:pt idx="16">
                  <c:v>99.656299385879947</c:v>
                </c:pt>
                <c:pt idx="17">
                  <c:v>99.871138356394283</c:v>
                </c:pt>
                <c:pt idx="18">
                  <c:v>99.951751680626174</c:v>
                </c:pt>
                <c:pt idx="19">
                  <c:v>99.981944003095819</c:v>
                </c:pt>
                <c:pt idx="20">
                  <c:v>99.993244170695149</c:v>
                </c:pt>
                <c:pt idx="21">
                  <c:v>99.997472418626842</c:v>
                </c:pt>
                <c:pt idx="22">
                  <c:v>99.999054372418513</c:v>
                </c:pt>
                <c:pt idx="23">
                  <c:v>99.999646222005524</c:v>
                </c:pt>
                <c:pt idx="24">
                  <c:v>99.999867645140426</c:v>
                </c:pt>
                <c:pt idx="25">
                  <c:v>99.999950483679456</c:v>
                </c:pt>
                <c:pt idx="26">
                  <c:v>99.999981475068338</c:v>
                </c:pt>
                <c:pt idx="27">
                  <c:v>99.999993069496625</c:v>
                </c:pt>
                <c:pt idx="28">
                  <c:v>99.99999740717675</c:v>
                </c:pt>
                <c:pt idx="29">
                  <c:v>99.999999029979236</c:v>
                </c:pt>
                <c:pt idx="30">
                  <c:v>99.999999637098185</c:v>
                </c:pt>
                <c:pt idx="31">
                  <c:v>99.999999864232052</c:v>
                </c:pt>
                <c:pt idx="32">
                  <c:v>99.999999949206824</c:v>
                </c:pt>
                <c:pt idx="33">
                  <c:v>99.999999980997373</c:v>
                </c:pt>
                <c:pt idx="34">
                  <c:v>99.999999992890778</c:v>
                </c:pt>
                <c:pt idx="35">
                  <c:v>99.999999997340325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0-4BF5-A800-3120E5FD7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14448"/>
        <c:axId val="1184714096"/>
      </c:scatterChart>
      <c:valAx>
        <c:axId val="11847144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714096"/>
        <c:crosses val="autoZero"/>
        <c:crossBetween val="midCat"/>
      </c:valAx>
      <c:valAx>
        <c:axId val="1184714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71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Netherlands!$V$2:$V$5</c:f>
              <c:numCache>
                <c:formatCode>General</c:formatCode>
                <c:ptCount val="4"/>
                <c:pt idx="0">
                  <c:v>36</c:v>
                </c:pt>
                <c:pt idx="1">
                  <c:v>44</c:v>
                </c:pt>
                <c:pt idx="2">
                  <c:v>52</c:v>
                </c:pt>
                <c:pt idx="3">
                  <c:v>90</c:v>
                </c:pt>
              </c:numCache>
            </c:numRef>
          </c:xVal>
          <c:yVal>
            <c:numRef>
              <c:f>Netherlands!$Y$42:$Y$45</c:f>
              <c:numCache>
                <c:formatCode>General</c:formatCode>
                <c:ptCount val="4"/>
                <c:pt idx="0">
                  <c:v>-8.1484669092507692E-2</c:v>
                </c:pt>
                <c:pt idx="1">
                  <c:v>3.4582495934607493E-3</c:v>
                </c:pt>
                <c:pt idx="2">
                  <c:v>-3.0488983017562532E-4</c:v>
                </c:pt>
                <c:pt idx="3">
                  <c:v>3.6290181526510423E-7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3-4A89-9D80-4F91A2F9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10352"/>
        <c:axId val="1158019856"/>
      </c:scatterChart>
      <c:valAx>
        <c:axId val="11580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019856"/>
        <c:crosses val="autoZero"/>
        <c:crossBetween val="midCat"/>
      </c:valAx>
      <c:valAx>
        <c:axId val="11580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0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Netherlands!$AC$2:$AC$9</c:f>
              <c:numCache>
                <c:formatCode>General</c:formatCode>
                <c:ptCount val="8"/>
                <c:pt idx="0">
                  <c:v>31</c:v>
                </c:pt>
                <c:pt idx="1">
                  <c:v>46</c:v>
                </c:pt>
                <c:pt idx="2">
                  <c:v>53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82</c:v>
                </c:pt>
                <c:pt idx="7">
                  <c:v>88</c:v>
                </c:pt>
              </c:numCache>
            </c:numRef>
          </c:xVal>
          <c:yVal>
            <c:numRef>
              <c:f>Netherlands!$AD$2:$AD$9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44</c:v>
                </c:pt>
                <c:pt idx="4">
                  <c:v>87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5-446E-B19A-9ADB7826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38512"/>
        <c:axId val="11580448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Netherlands!$AD$42:$AD$77</c:f>
              <c:numCache>
                <c:formatCode>General</c:formatCode>
                <c:ptCount val="36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</c:numCache>
            </c:numRef>
          </c:xVal>
          <c:yVal>
            <c:numRef>
              <c:f>Netherlands!$AE$42:$AE$77</c:f>
              <c:numCache>
                <c:formatCode>General</c:formatCode>
                <c:ptCount val="36"/>
                <c:pt idx="0">
                  <c:v>1.3298628597276095E-2</c:v>
                </c:pt>
                <c:pt idx="1">
                  <c:v>2.0901897078972238E-2</c:v>
                </c:pt>
                <c:pt idx="2">
                  <c:v>3.2850778923894083E-2</c:v>
                </c:pt>
                <c:pt idx="3">
                  <c:v>5.1626890407374067E-2</c:v>
                </c:pt>
                <c:pt idx="4">
                  <c:v>8.1125921613103974E-2</c:v>
                </c:pt>
                <c:pt idx="5">
                  <c:v>0.12745887646385884</c:v>
                </c:pt>
                <c:pt idx="6">
                  <c:v>0.20020067055927934</c:v>
                </c:pt>
                <c:pt idx="7">
                  <c:v>0.3143261279529001</c:v>
                </c:pt>
                <c:pt idx="8">
                  <c:v>0.49318790855371691</c:v>
                </c:pt>
                <c:pt idx="9">
                  <c:v>0.77303858893907973</c:v>
                </c:pt>
                <c:pt idx="10">
                  <c:v>1.2097549782777015</c:v>
                </c:pt>
                <c:pt idx="11">
                  <c:v>1.8884921316251295</c:v>
                </c:pt>
                <c:pt idx="12">
                  <c:v>2.9367168846032992</c:v>
                </c:pt>
                <c:pt idx="13">
                  <c:v>4.5398458674287481</c:v>
                </c:pt>
                <c:pt idx="14">
                  <c:v>6.9553987062971467</c:v>
                </c:pt>
                <c:pt idx="15">
                  <c:v>10.514646642540599</c:v>
                </c:pt>
                <c:pt idx="16">
                  <c:v>15.590072234382944</c:v>
                </c:pt>
                <c:pt idx="17">
                  <c:v>22.499424119461644</c:v>
                </c:pt>
                <c:pt idx="18">
                  <c:v>31.334210886549382</c:v>
                </c:pt>
                <c:pt idx="19">
                  <c:v>41.76846185137164</c:v>
                </c:pt>
                <c:pt idx="20">
                  <c:v>52.995645563103807</c:v>
                </c:pt>
                <c:pt idx="21">
                  <c:v>63.927632189752622</c:v>
                </c:pt>
                <c:pt idx="22">
                  <c:v>73.584425460456345</c:v>
                </c:pt>
                <c:pt idx="23">
                  <c:v>81.407886442100846</c:v>
                </c:pt>
                <c:pt idx="24">
                  <c:v>87.31375547451573</c:v>
                </c:pt>
                <c:pt idx="25">
                  <c:v>91.538589729642879</c:v>
                </c:pt>
                <c:pt idx="26">
                  <c:v>94.445947386725408</c:v>
                </c:pt>
                <c:pt idx="27">
                  <c:v>96.393687297092455</c:v>
                </c:pt>
                <c:pt idx="28">
                  <c:v>97.675191495614627</c:v>
                </c:pt>
                <c:pt idx="29">
                  <c:v>98.508359633551038</c:v>
                </c:pt>
                <c:pt idx="30">
                  <c:v>99.045852621554516</c:v>
                </c:pt>
                <c:pt idx="31">
                  <c:v>99.390864709019269</c:v>
                </c:pt>
                <c:pt idx="32">
                  <c:v>99.611612370687951</c:v>
                </c:pt>
                <c:pt idx="33">
                  <c:v>99.75256131412047</c:v>
                </c:pt>
                <c:pt idx="34">
                  <c:v>99.842439679539879</c:v>
                </c:pt>
                <c:pt idx="35">
                  <c:v>99.899703911055823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E-4AC0-AB69-A08FE922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38512"/>
        <c:axId val="1158044848"/>
      </c:scatterChart>
      <c:valAx>
        <c:axId val="115803851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044848"/>
        <c:crosses val="autoZero"/>
        <c:crossBetween val="midCat"/>
      </c:valAx>
      <c:valAx>
        <c:axId val="1158044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0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Netherlands!$AC$2:$AC$9</c:f>
              <c:numCache>
                <c:formatCode>General</c:formatCode>
                <c:ptCount val="8"/>
                <c:pt idx="0">
                  <c:v>31</c:v>
                </c:pt>
                <c:pt idx="1">
                  <c:v>46</c:v>
                </c:pt>
                <c:pt idx="2">
                  <c:v>53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82</c:v>
                </c:pt>
                <c:pt idx="7">
                  <c:v>88</c:v>
                </c:pt>
              </c:numCache>
            </c:numRef>
          </c:xVal>
          <c:yVal>
            <c:numRef>
              <c:f>Netherlands!$AG$42:$AG$49</c:f>
              <c:numCache>
                <c:formatCode>General</c:formatCode>
                <c:ptCount val="8"/>
                <c:pt idx="0">
                  <c:v>-0.10168951879647391</c:v>
                </c:pt>
                <c:pt idx="1">
                  <c:v>4.0632831153967004</c:v>
                </c:pt>
                <c:pt idx="2">
                  <c:v>5.1599778462545469</c:v>
                </c:pt>
                <c:pt idx="3">
                  <c:v>-8.9956455631038068</c:v>
                </c:pt>
                <c:pt idx="4">
                  <c:v>9.2595057966884156</c:v>
                </c:pt>
                <c:pt idx="5">
                  <c:v>-1.1023975223979789</c:v>
                </c:pt>
                <c:pt idx="6">
                  <c:v>-2.0458526215545163</c:v>
                </c:pt>
                <c:pt idx="7">
                  <c:v>-1.7525613141204701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9-4D65-9CC5-8DFC50A5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27600"/>
        <c:axId val="1158030064"/>
      </c:scatterChart>
      <c:valAx>
        <c:axId val="1158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030064"/>
        <c:crosses val="autoZero"/>
        <c:crossBetween val="midCat"/>
      </c:valAx>
      <c:valAx>
        <c:axId val="11580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28575</xdr:rowOff>
    </xdr:from>
    <xdr:to>
      <xdr:col>5</xdr:col>
      <xdr:colOff>552450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87D55-3EAB-5B5C-486D-35B3047E3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66676</xdr:colOff>
      <xdr:row>29</xdr:row>
      <xdr:rowOff>61913</xdr:rowOff>
    </xdr:from>
    <xdr:to>
      <xdr:col>5</xdr:col>
      <xdr:colOff>533400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CE26D-CE9D-D7F7-AC21-8E2EFB3EA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85726</xdr:colOff>
      <xdr:row>11</xdr:row>
      <xdr:rowOff>33336</xdr:rowOff>
    </xdr:from>
    <xdr:to>
      <xdr:col>12</xdr:col>
      <xdr:colOff>542925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19F93-C977-00AE-4A4A-084C8E622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90488</xdr:colOff>
      <xdr:row>29</xdr:row>
      <xdr:rowOff>52388</xdr:rowOff>
    </xdr:from>
    <xdr:to>
      <xdr:col>12</xdr:col>
      <xdr:colOff>542926</xdr:colOff>
      <xdr:row>39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612BD1-6134-4EA9-CA72-D8568A057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128587</xdr:colOff>
      <xdr:row>11</xdr:row>
      <xdr:rowOff>23812</xdr:rowOff>
    </xdr:from>
    <xdr:to>
      <xdr:col>19</xdr:col>
      <xdr:colOff>533400</xdr:colOff>
      <xdr:row>28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C645BA-D68C-C4BD-17D5-9066910E7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128588</xdr:colOff>
      <xdr:row>11</xdr:row>
      <xdr:rowOff>42861</xdr:rowOff>
    </xdr:from>
    <xdr:to>
      <xdr:col>26</xdr:col>
      <xdr:colOff>523875</xdr:colOff>
      <xdr:row>28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C00ADF-3633-AA88-FE3E-B84AF5E3A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123825</xdr:colOff>
      <xdr:row>29</xdr:row>
      <xdr:rowOff>33337</xdr:rowOff>
    </xdr:from>
    <xdr:to>
      <xdr:col>26</xdr:col>
      <xdr:colOff>514350</xdr:colOff>
      <xdr:row>40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5AFCFD-189F-73B5-EB40-42D160D2F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147638</xdr:colOff>
      <xdr:row>12</xdr:row>
      <xdr:rowOff>42862</xdr:rowOff>
    </xdr:from>
    <xdr:to>
      <xdr:col>33</xdr:col>
      <xdr:colOff>504825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47521A-C524-0416-CCE0-42A21A1E6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157162</xdr:colOff>
      <xdr:row>29</xdr:row>
      <xdr:rowOff>119062</xdr:rowOff>
    </xdr:from>
    <xdr:to>
      <xdr:col>33</xdr:col>
      <xdr:colOff>504825</xdr:colOff>
      <xdr:row>40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FB71FB-DA2E-CE71-4F1B-861F9771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133350</xdr:colOff>
      <xdr:row>29</xdr:row>
      <xdr:rowOff>33338</xdr:rowOff>
    </xdr:from>
    <xdr:to>
      <xdr:col>19</xdr:col>
      <xdr:colOff>523875</xdr:colOff>
      <xdr:row>39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037720-EA9A-7C13-80F2-9681FCDCC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152401</xdr:colOff>
      <xdr:row>11</xdr:row>
      <xdr:rowOff>42861</xdr:rowOff>
    </xdr:from>
    <xdr:to>
      <xdr:col>47</xdr:col>
      <xdr:colOff>504825</xdr:colOff>
      <xdr:row>28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92F103-DF7A-9204-F89A-950E51A3F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161924</xdr:colOff>
      <xdr:row>28</xdr:row>
      <xdr:rowOff>138112</xdr:rowOff>
    </xdr:from>
    <xdr:to>
      <xdr:col>47</xdr:col>
      <xdr:colOff>495299</xdr:colOff>
      <xdr:row>40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CF4141-F8CC-EB6A-A87E-750892DFF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142875</xdr:colOff>
      <xdr:row>12</xdr:row>
      <xdr:rowOff>33337</xdr:rowOff>
    </xdr:from>
    <xdr:to>
      <xdr:col>40</xdr:col>
      <xdr:colOff>571500</xdr:colOff>
      <xdr:row>29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A8F636-9F83-BB44-EB1C-953116B1B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142875</xdr:colOff>
      <xdr:row>29</xdr:row>
      <xdr:rowOff>76200</xdr:rowOff>
    </xdr:from>
    <xdr:to>
      <xdr:col>40</xdr:col>
      <xdr:colOff>571500</xdr:colOff>
      <xdr:row>40</xdr:row>
      <xdr:rowOff>161926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B12783-01AC-0269-CA4B-4F5F1C0EB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19050</xdr:rowOff>
    </xdr:from>
    <xdr:to>
      <xdr:col>5</xdr:col>
      <xdr:colOff>561975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35A3A-DE95-D226-BE00-02BA5B6D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27</xdr:row>
      <xdr:rowOff>76200</xdr:rowOff>
    </xdr:from>
    <xdr:to>
      <xdr:col>5</xdr:col>
      <xdr:colOff>581025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8B6C1-F08F-91EC-697B-BC725E62D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11</xdr:row>
      <xdr:rowOff>33336</xdr:rowOff>
    </xdr:from>
    <xdr:to>
      <xdr:col>12</xdr:col>
      <xdr:colOff>561974</xdr:colOff>
      <xdr:row>27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F8CF0-8D4A-0BFE-02B7-7D5C2F6C7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</xdr:colOff>
      <xdr:row>11</xdr:row>
      <xdr:rowOff>42862</xdr:rowOff>
    </xdr:from>
    <xdr:to>
      <xdr:col>19</xdr:col>
      <xdr:colOff>552450</xdr:colOff>
      <xdr:row>27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493DA-7023-1A9F-31BE-635AD06F7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47624</xdr:colOff>
      <xdr:row>11</xdr:row>
      <xdr:rowOff>33335</xdr:rowOff>
    </xdr:from>
    <xdr:to>
      <xdr:col>26</xdr:col>
      <xdr:colOff>495299</xdr:colOff>
      <xdr:row>27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E3B542-833D-7849-D7A6-D71F8E967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85725</xdr:colOff>
      <xdr:row>27</xdr:row>
      <xdr:rowOff>109537</xdr:rowOff>
    </xdr:from>
    <xdr:to>
      <xdr:col>12</xdr:col>
      <xdr:colOff>552450</xdr:colOff>
      <xdr:row>40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A40BE4-43B2-1795-86D4-1310E266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27</xdr:row>
      <xdr:rowOff>128586</xdr:rowOff>
    </xdr:from>
    <xdr:to>
      <xdr:col>19</xdr:col>
      <xdr:colOff>552451</xdr:colOff>
      <xdr:row>39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FCE02F-B408-1ECA-E02B-9610A9FEC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57149</xdr:colOff>
      <xdr:row>27</xdr:row>
      <xdr:rowOff>128587</xdr:rowOff>
    </xdr:from>
    <xdr:to>
      <xdr:col>26</xdr:col>
      <xdr:colOff>504825</xdr:colOff>
      <xdr:row>39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7BF945-3371-C275-A8FB-E2A2E585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47625</xdr:rowOff>
    </xdr:from>
    <xdr:to>
      <xdr:col>5</xdr:col>
      <xdr:colOff>581025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CCF1B-61B8-0844-EC54-AB291F9AD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</xdr:colOff>
      <xdr:row>28</xdr:row>
      <xdr:rowOff>157162</xdr:rowOff>
    </xdr:from>
    <xdr:to>
      <xdr:col>5</xdr:col>
      <xdr:colOff>581025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9EB04-FC03-1D3B-3121-3FE6C42E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11</xdr:row>
      <xdr:rowOff>33336</xdr:rowOff>
    </xdr:from>
    <xdr:to>
      <xdr:col>12</xdr:col>
      <xdr:colOff>600075</xdr:colOff>
      <xdr:row>28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435FC-DDB2-00B2-3C42-67871A587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</xdr:colOff>
      <xdr:row>28</xdr:row>
      <xdr:rowOff>147637</xdr:rowOff>
    </xdr:from>
    <xdr:to>
      <xdr:col>13</xdr:col>
      <xdr:colOff>9525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06AF64-F899-648C-7AA3-7E7E7E8E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11</xdr:row>
      <xdr:rowOff>23811</xdr:rowOff>
    </xdr:from>
    <xdr:to>
      <xdr:col>19</xdr:col>
      <xdr:colOff>571500</xdr:colOff>
      <xdr:row>28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8A67ED-235B-A0D5-1971-102EED32B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28</xdr:row>
      <xdr:rowOff>138112</xdr:rowOff>
    </xdr:from>
    <xdr:to>
      <xdr:col>19</xdr:col>
      <xdr:colOff>561975</xdr:colOff>
      <xdr:row>40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428983-49FF-5D71-AD7E-19214C38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9525</xdr:colOff>
      <xdr:row>11</xdr:row>
      <xdr:rowOff>33336</xdr:rowOff>
    </xdr:from>
    <xdr:to>
      <xdr:col>26</xdr:col>
      <xdr:colOff>552450</xdr:colOff>
      <xdr:row>28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FFB4F1-B2CA-8C01-1637-6DA48C67B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28575</xdr:colOff>
      <xdr:row>28</xdr:row>
      <xdr:rowOff>138112</xdr:rowOff>
    </xdr:from>
    <xdr:to>
      <xdr:col>26</xdr:col>
      <xdr:colOff>561975</xdr:colOff>
      <xdr:row>40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6755D9-BFE7-BB74-2ECF-6158B164C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EE16-FC3E-4F0A-81C6-9A1984772854}">
  <dimension ref="A1:AB51"/>
  <sheetViews>
    <sheetView tabSelected="1" topLeftCell="A16" workbookViewId="0">
      <selection activeCell="L34" sqref="L34"/>
    </sheetView>
  </sheetViews>
  <sheetFormatPr defaultRowHeight="15" x14ac:dyDescent="0.25"/>
  <cols>
    <col min="1" max="1" width="13" customWidth="1"/>
    <col min="24" max="24" width="12" bestFit="1" customWidth="1"/>
  </cols>
  <sheetData>
    <row r="1" spans="1:28" x14ac:dyDescent="0.25">
      <c r="A1" s="2" t="s">
        <v>0</v>
      </c>
      <c r="B1" s="2"/>
      <c r="C1" s="2">
        <v>2006</v>
      </c>
      <c r="D1" s="2"/>
      <c r="F1" s="2"/>
      <c r="G1" s="2">
        <v>2008</v>
      </c>
      <c r="H1" s="2"/>
      <c r="J1" s="2"/>
      <c r="K1" s="2">
        <v>2010</v>
      </c>
      <c r="L1" s="2"/>
      <c r="N1" s="2"/>
      <c r="O1" s="2">
        <v>2011</v>
      </c>
      <c r="P1" s="2"/>
      <c r="Q1" s="2"/>
      <c r="S1" s="2">
        <v>2013</v>
      </c>
      <c r="W1" s="2">
        <v>2014</v>
      </c>
      <c r="AA1" s="2">
        <v>2015</v>
      </c>
    </row>
    <row r="2" spans="1:28" x14ac:dyDescent="0.25">
      <c r="B2" s="10">
        <v>65</v>
      </c>
      <c r="C2" s="13">
        <v>45142</v>
      </c>
      <c r="D2" s="5">
        <v>0</v>
      </c>
      <c r="F2" s="10">
        <v>26</v>
      </c>
      <c r="G2" s="13">
        <v>45103</v>
      </c>
      <c r="H2" s="5">
        <v>5</v>
      </c>
      <c r="J2" s="4">
        <v>42</v>
      </c>
      <c r="K2" s="13">
        <v>45119</v>
      </c>
      <c r="L2" s="5">
        <v>0</v>
      </c>
      <c r="N2" s="4">
        <f>30+6</f>
        <v>36</v>
      </c>
      <c r="O2" s="13">
        <v>45113</v>
      </c>
      <c r="P2" s="5">
        <v>0</v>
      </c>
      <c r="R2" s="4">
        <v>31</v>
      </c>
      <c r="S2" s="13">
        <v>45108</v>
      </c>
      <c r="T2" s="5">
        <v>0</v>
      </c>
      <c r="V2" s="4">
        <v>40</v>
      </c>
      <c r="W2" s="13">
        <v>45117</v>
      </c>
      <c r="X2" s="5">
        <v>0</v>
      </c>
      <c r="Z2" s="4">
        <v>45</v>
      </c>
      <c r="AA2" s="13">
        <v>45122</v>
      </c>
      <c r="AB2" s="5">
        <v>0</v>
      </c>
    </row>
    <row r="3" spans="1:28" x14ac:dyDescent="0.25">
      <c r="B3" s="11">
        <v>70</v>
      </c>
      <c r="C3" s="14">
        <v>45147</v>
      </c>
      <c r="D3" s="7">
        <v>3</v>
      </c>
      <c r="F3" s="11">
        <v>32</v>
      </c>
      <c r="G3" s="14">
        <v>45109</v>
      </c>
      <c r="H3" s="7">
        <v>10</v>
      </c>
      <c r="J3" s="6">
        <v>52</v>
      </c>
      <c r="K3" s="14">
        <v>45129</v>
      </c>
      <c r="L3" s="7">
        <v>2</v>
      </c>
      <c r="N3" s="6">
        <v>44</v>
      </c>
      <c r="O3" s="14">
        <v>45121</v>
      </c>
      <c r="P3" s="7">
        <v>4</v>
      </c>
      <c r="R3" s="6">
        <v>46</v>
      </c>
      <c r="S3" s="14">
        <v>45123</v>
      </c>
      <c r="T3" s="7">
        <v>7</v>
      </c>
      <c r="V3" s="6">
        <v>47</v>
      </c>
      <c r="W3" s="14">
        <v>45124</v>
      </c>
      <c r="X3" s="7">
        <v>5</v>
      </c>
      <c r="Z3" s="6">
        <v>52</v>
      </c>
      <c r="AA3" s="14">
        <v>45129</v>
      </c>
      <c r="AB3" s="7">
        <v>4</v>
      </c>
    </row>
    <row r="4" spans="1:28" x14ac:dyDescent="0.25">
      <c r="B4" s="11">
        <v>79</v>
      </c>
      <c r="C4" s="14">
        <v>45156</v>
      </c>
      <c r="D4" s="7">
        <v>72</v>
      </c>
      <c r="F4" s="11">
        <v>41</v>
      </c>
      <c r="G4" s="14">
        <v>45118</v>
      </c>
      <c r="H4" s="7">
        <v>28</v>
      </c>
      <c r="J4" s="6">
        <v>57</v>
      </c>
      <c r="K4" s="14">
        <v>45134</v>
      </c>
      <c r="L4" s="7">
        <v>9</v>
      </c>
      <c r="N4" s="6">
        <v>52</v>
      </c>
      <c r="O4" s="14">
        <v>45129</v>
      </c>
      <c r="P4" s="7">
        <v>68</v>
      </c>
      <c r="R4" s="6">
        <v>53</v>
      </c>
      <c r="S4" s="14">
        <v>45130</v>
      </c>
      <c r="T4" s="7">
        <v>18</v>
      </c>
      <c r="V4" s="6">
        <v>59</v>
      </c>
      <c r="W4" s="14">
        <v>45136</v>
      </c>
      <c r="X4" s="7">
        <v>9</v>
      </c>
      <c r="Z4" s="6">
        <v>60</v>
      </c>
      <c r="AA4" s="14">
        <v>45137</v>
      </c>
      <c r="AB4" s="7">
        <v>48</v>
      </c>
    </row>
    <row r="5" spans="1:28" x14ac:dyDescent="0.25">
      <c r="B5" s="11">
        <v>85</v>
      </c>
      <c r="C5" s="14">
        <v>45162</v>
      </c>
      <c r="D5" s="7">
        <v>100</v>
      </c>
      <c r="F5" s="11">
        <v>46</v>
      </c>
      <c r="G5" s="14">
        <v>45123</v>
      </c>
      <c r="H5" s="7">
        <v>82</v>
      </c>
      <c r="J5" s="6">
        <v>71</v>
      </c>
      <c r="K5" s="14">
        <v>45148</v>
      </c>
      <c r="L5" s="7">
        <v>21</v>
      </c>
      <c r="N5" s="8">
        <f>30+31+29</f>
        <v>90</v>
      </c>
      <c r="O5" s="15">
        <v>45167</v>
      </c>
      <c r="P5" s="9">
        <v>100</v>
      </c>
      <c r="R5" s="6">
        <v>62</v>
      </c>
      <c r="S5" s="14">
        <v>45139</v>
      </c>
      <c r="T5" s="7">
        <v>44</v>
      </c>
      <c r="V5" s="6">
        <v>63</v>
      </c>
      <c r="W5" s="14">
        <v>45140</v>
      </c>
      <c r="X5" s="7">
        <v>38</v>
      </c>
      <c r="Z5" s="6">
        <v>66</v>
      </c>
      <c r="AA5" s="14">
        <v>45143</v>
      </c>
      <c r="AB5" s="7">
        <v>60</v>
      </c>
    </row>
    <row r="6" spans="1:28" x14ac:dyDescent="0.25">
      <c r="B6" s="12">
        <v>91</v>
      </c>
      <c r="C6" s="15">
        <v>45168</v>
      </c>
      <c r="D6" s="9">
        <v>100</v>
      </c>
      <c r="F6" s="11">
        <v>61</v>
      </c>
      <c r="G6" s="14">
        <v>45138</v>
      </c>
      <c r="H6" s="7">
        <v>90</v>
      </c>
      <c r="J6" s="6">
        <v>79</v>
      </c>
      <c r="K6" s="14">
        <v>45156</v>
      </c>
      <c r="L6" s="7">
        <v>88</v>
      </c>
      <c r="R6" s="6">
        <v>67</v>
      </c>
      <c r="S6" s="14">
        <v>45144</v>
      </c>
      <c r="T6" s="7">
        <v>87</v>
      </c>
      <c r="V6" s="6">
        <v>68</v>
      </c>
      <c r="W6" s="14">
        <v>45144</v>
      </c>
      <c r="X6" s="7">
        <v>79</v>
      </c>
      <c r="Z6" s="6">
        <v>73</v>
      </c>
      <c r="AA6" s="14">
        <v>45150</v>
      </c>
      <c r="AB6" s="7">
        <v>88</v>
      </c>
    </row>
    <row r="7" spans="1:28" x14ac:dyDescent="0.25">
      <c r="F7" s="12">
        <v>71</v>
      </c>
      <c r="G7" s="15">
        <v>45148</v>
      </c>
      <c r="H7" s="9">
        <v>100</v>
      </c>
      <c r="J7" s="6">
        <f>30+31+26</f>
        <v>87</v>
      </c>
      <c r="K7" s="14">
        <v>45164</v>
      </c>
      <c r="L7" s="7">
        <v>97</v>
      </c>
      <c r="R7" s="6">
        <v>77</v>
      </c>
      <c r="S7" s="14">
        <v>45154</v>
      </c>
      <c r="T7" s="7">
        <v>96</v>
      </c>
      <c r="V7" s="6">
        <f>30+31+11</f>
        <v>72</v>
      </c>
      <c r="W7" s="14">
        <v>45149</v>
      </c>
      <c r="X7" s="7">
        <v>91</v>
      </c>
      <c r="Z7" s="6">
        <v>82</v>
      </c>
      <c r="AA7" s="14">
        <v>45159</v>
      </c>
      <c r="AB7" s="7">
        <v>96</v>
      </c>
    </row>
    <row r="8" spans="1:28" x14ac:dyDescent="0.25">
      <c r="J8" s="8">
        <v>92</v>
      </c>
      <c r="K8" s="15">
        <v>45169</v>
      </c>
      <c r="L8" s="9">
        <v>100</v>
      </c>
      <c r="R8" s="6">
        <v>82</v>
      </c>
      <c r="S8" s="14">
        <v>45159</v>
      </c>
      <c r="T8" s="7">
        <v>97</v>
      </c>
      <c r="V8" s="6">
        <v>82</v>
      </c>
      <c r="W8" s="14">
        <v>45158</v>
      </c>
      <c r="X8" s="7">
        <v>94</v>
      </c>
      <c r="Z8" s="8">
        <v>87</v>
      </c>
      <c r="AA8" s="15">
        <v>45164</v>
      </c>
      <c r="AB8" s="9">
        <v>99</v>
      </c>
    </row>
    <row r="9" spans="1:28" x14ac:dyDescent="0.25">
      <c r="R9" s="8">
        <v>88</v>
      </c>
      <c r="S9" s="15">
        <v>45165</v>
      </c>
      <c r="T9" s="9">
        <v>98</v>
      </c>
      <c r="V9" s="8">
        <v>88</v>
      </c>
      <c r="W9" s="15">
        <v>45165</v>
      </c>
      <c r="X9" s="9">
        <v>98</v>
      </c>
    </row>
    <row r="11" spans="1:28" x14ac:dyDescent="0.25">
      <c r="A11" t="s">
        <v>11</v>
      </c>
      <c r="B11" s="1">
        <v>45049</v>
      </c>
      <c r="F11" s="1">
        <v>45053</v>
      </c>
      <c r="J11" s="1">
        <v>45064</v>
      </c>
      <c r="N11" s="1">
        <v>45052</v>
      </c>
      <c r="R11" s="1">
        <v>45080</v>
      </c>
      <c r="V11" s="1">
        <v>45062</v>
      </c>
      <c r="Z11" s="1">
        <v>45047</v>
      </c>
    </row>
    <row r="13" spans="1:28" x14ac:dyDescent="0.25">
      <c r="A13" s="2" t="s">
        <v>1</v>
      </c>
      <c r="B13" s="2"/>
      <c r="C13" s="2">
        <v>2006</v>
      </c>
      <c r="D13" s="2"/>
      <c r="F13" s="2"/>
      <c r="G13" s="2">
        <v>2007</v>
      </c>
      <c r="H13" s="2"/>
      <c r="J13" s="2"/>
      <c r="K13" s="2">
        <v>2010</v>
      </c>
      <c r="L13" s="2"/>
      <c r="M13" s="2"/>
      <c r="N13" s="2"/>
      <c r="S13" s="2">
        <v>2013</v>
      </c>
      <c r="T13" s="2"/>
    </row>
    <row r="14" spans="1:28" x14ac:dyDescent="0.25">
      <c r="B14" s="10">
        <f>30+31+18</f>
        <v>79</v>
      </c>
      <c r="C14" s="13">
        <v>45156</v>
      </c>
      <c r="D14" s="5">
        <v>3</v>
      </c>
      <c r="F14" s="10">
        <v>44</v>
      </c>
      <c r="G14" s="13">
        <v>45121</v>
      </c>
      <c r="H14" s="5">
        <v>0</v>
      </c>
      <c r="J14" s="4">
        <f>30+31+13</f>
        <v>74</v>
      </c>
      <c r="K14" s="13">
        <v>45151</v>
      </c>
      <c r="L14" s="5">
        <v>0</v>
      </c>
      <c r="R14" s="4">
        <v>67</v>
      </c>
      <c r="S14" s="13">
        <v>45144</v>
      </c>
      <c r="T14" s="5">
        <v>0</v>
      </c>
    </row>
    <row r="15" spans="1:28" x14ac:dyDescent="0.25">
      <c r="B15" s="11">
        <f>30+31+25</f>
        <v>86</v>
      </c>
      <c r="C15" s="14">
        <v>45163</v>
      </c>
      <c r="D15" s="7">
        <v>35</v>
      </c>
      <c r="F15" s="11">
        <v>48</v>
      </c>
      <c r="G15" s="14">
        <v>45125</v>
      </c>
      <c r="H15" s="7">
        <v>9</v>
      </c>
      <c r="J15" s="6">
        <f>30+31+20</f>
        <v>81</v>
      </c>
      <c r="K15" s="14">
        <v>45158</v>
      </c>
      <c r="L15" s="7">
        <v>0</v>
      </c>
      <c r="R15" s="6">
        <v>75</v>
      </c>
      <c r="S15" s="14">
        <v>45152</v>
      </c>
      <c r="T15" s="7">
        <v>1</v>
      </c>
    </row>
    <row r="16" spans="1:28" x14ac:dyDescent="0.25">
      <c r="B16" s="11">
        <f>30+31+31+1</f>
        <v>93</v>
      </c>
      <c r="C16" s="14">
        <v>45170</v>
      </c>
      <c r="D16" s="7">
        <v>83</v>
      </c>
      <c r="F16" s="11">
        <v>55</v>
      </c>
      <c r="G16" s="14">
        <v>45132</v>
      </c>
      <c r="H16" s="7">
        <v>62</v>
      </c>
      <c r="J16" s="6">
        <v>92</v>
      </c>
      <c r="K16" s="14">
        <v>45169</v>
      </c>
      <c r="L16" s="7">
        <v>55</v>
      </c>
      <c r="R16" s="6">
        <f>30+31+22</f>
        <v>83</v>
      </c>
      <c r="S16" s="14">
        <v>45160</v>
      </c>
      <c r="T16" s="7">
        <v>62</v>
      </c>
    </row>
    <row r="17" spans="1:24" x14ac:dyDescent="0.25">
      <c r="B17" s="11">
        <v>102</v>
      </c>
      <c r="C17" s="14">
        <v>45179</v>
      </c>
      <c r="D17" s="7">
        <v>98</v>
      </c>
      <c r="F17" s="11">
        <v>62</v>
      </c>
      <c r="G17" s="14">
        <v>45139</v>
      </c>
      <c r="H17" s="7">
        <v>96</v>
      </c>
      <c r="J17" s="6">
        <f>30+31+31+8</f>
        <v>100</v>
      </c>
      <c r="K17" s="14">
        <v>45177</v>
      </c>
      <c r="L17" s="7">
        <v>91</v>
      </c>
      <c r="R17" s="6">
        <v>89</v>
      </c>
      <c r="S17" s="14">
        <v>45166</v>
      </c>
      <c r="T17" s="7">
        <v>95</v>
      </c>
    </row>
    <row r="18" spans="1:24" x14ac:dyDescent="0.25">
      <c r="B18" s="12">
        <v>109</v>
      </c>
      <c r="C18" s="15">
        <v>45186</v>
      </c>
      <c r="D18" s="9">
        <v>100</v>
      </c>
      <c r="F18" s="12">
        <v>69</v>
      </c>
      <c r="G18" s="15">
        <v>45146</v>
      </c>
      <c r="H18" s="9">
        <v>100</v>
      </c>
      <c r="J18" s="8">
        <f>30+31+31+21</f>
        <v>113</v>
      </c>
      <c r="K18" s="15">
        <v>45190</v>
      </c>
      <c r="L18" s="9">
        <v>100</v>
      </c>
      <c r="R18" s="6">
        <v>97</v>
      </c>
      <c r="S18" s="14">
        <v>45174</v>
      </c>
      <c r="T18" s="7">
        <v>99</v>
      </c>
    </row>
    <row r="19" spans="1:24" x14ac:dyDescent="0.25">
      <c r="R19" s="6">
        <v>102</v>
      </c>
      <c r="S19" s="14">
        <v>45179</v>
      </c>
      <c r="T19" s="7">
        <v>100</v>
      </c>
    </row>
    <row r="20" spans="1:24" x14ac:dyDescent="0.25">
      <c r="R20" s="6">
        <f>92+18</f>
        <v>110</v>
      </c>
      <c r="S20" s="14">
        <v>45187</v>
      </c>
      <c r="T20" s="7">
        <v>100</v>
      </c>
    </row>
    <row r="21" spans="1:24" x14ac:dyDescent="0.25">
      <c r="R21" s="6">
        <f>92+24</f>
        <v>116</v>
      </c>
      <c r="S21" s="14">
        <v>45193</v>
      </c>
      <c r="T21" s="7">
        <v>100</v>
      </c>
    </row>
    <row r="22" spans="1:24" x14ac:dyDescent="0.25">
      <c r="R22" s="8">
        <f>92+30+1</f>
        <v>123</v>
      </c>
      <c r="S22" s="15">
        <v>45200</v>
      </c>
      <c r="T22" s="9">
        <v>100</v>
      </c>
    </row>
    <row r="23" spans="1:24" x14ac:dyDescent="0.25">
      <c r="A23" t="s">
        <v>11</v>
      </c>
      <c r="B23" s="1" t="s">
        <v>10</v>
      </c>
      <c r="F23" s="1">
        <v>45048</v>
      </c>
      <c r="J23" s="1">
        <v>45065</v>
      </c>
      <c r="R23" s="1">
        <v>45068</v>
      </c>
    </row>
    <row r="25" spans="1:24" x14ac:dyDescent="0.25">
      <c r="A25" s="2" t="s">
        <v>2</v>
      </c>
      <c r="B25" s="2"/>
      <c r="C25" s="2"/>
      <c r="D25" s="2"/>
      <c r="F25" s="2"/>
      <c r="G25" s="2">
        <v>2009</v>
      </c>
      <c r="H25" s="2"/>
      <c r="J25" s="2"/>
      <c r="K25" s="2">
        <v>2010</v>
      </c>
      <c r="L25" s="2"/>
      <c r="N25" s="2"/>
      <c r="O25" s="2">
        <v>2011</v>
      </c>
      <c r="P25" s="2"/>
      <c r="Q25" s="2"/>
      <c r="V25" s="2"/>
      <c r="W25" s="2">
        <v>2014</v>
      </c>
    </row>
    <row r="26" spans="1:24" x14ac:dyDescent="0.25">
      <c r="F26" s="4">
        <v>26</v>
      </c>
      <c r="G26" s="13">
        <v>45103</v>
      </c>
      <c r="H26" s="5">
        <v>0</v>
      </c>
      <c r="J26" s="10">
        <v>63</v>
      </c>
      <c r="K26" s="13">
        <v>45140</v>
      </c>
      <c r="L26" s="5">
        <v>4</v>
      </c>
      <c r="N26" s="4">
        <v>41</v>
      </c>
      <c r="O26" s="13">
        <v>45118</v>
      </c>
      <c r="P26" s="5">
        <v>2</v>
      </c>
      <c r="V26" s="4">
        <v>50</v>
      </c>
      <c r="W26" s="13">
        <v>45127</v>
      </c>
      <c r="X26" s="5">
        <v>2</v>
      </c>
    </row>
    <row r="27" spans="1:24" x14ac:dyDescent="0.25">
      <c r="F27" s="6">
        <v>33</v>
      </c>
      <c r="G27" s="14">
        <v>45110</v>
      </c>
      <c r="H27" s="7">
        <v>5</v>
      </c>
      <c r="J27" s="11">
        <v>69</v>
      </c>
      <c r="K27" s="14">
        <v>45146</v>
      </c>
      <c r="L27" s="7">
        <v>11</v>
      </c>
      <c r="N27" s="6">
        <v>49</v>
      </c>
      <c r="O27" s="14">
        <v>45126</v>
      </c>
      <c r="P27" s="7">
        <v>21</v>
      </c>
      <c r="V27" s="6">
        <v>57</v>
      </c>
      <c r="W27" s="14">
        <v>45134</v>
      </c>
      <c r="X27" s="7">
        <v>9</v>
      </c>
    </row>
    <row r="28" spans="1:24" x14ac:dyDescent="0.25">
      <c r="F28" s="6">
        <v>43</v>
      </c>
      <c r="G28" s="14">
        <v>45120</v>
      </c>
      <c r="H28" s="7">
        <v>52</v>
      </c>
      <c r="J28" s="11">
        <v>77</v>
      </c>
      <c r="K28" s="14">
        <v>45154</v>
      </c>
      <c r="L28" s="7">
        <v>93</v>
      </c>
      <c r="N28" s="6">
        <v>55</v>
      </c>
      <c r="O28" s="14">
        <v>45132</v>
      </c>
      <c r="P28" s="7">
        <v>52</v>
      </c>
      <c r="V28" s="6">
        <v>65</v>
      </c>
      <c r="W28" s="14">
        <v>45142</v>
      </c>
      <c r="X28" s="7">
        <v>55</v>
      </c>
    </row>
    <row r="29" spans="1:24" x14ac:dyDescent="0.25">
      <c r="F29" s="6">
        <v>56</v>
      </c>
      <c r="G29" s="14">
        <v>45133</v>
      </c>
      <c r="H29" s="7">
        <v>80</v>
      </c>
      <c r="J29" s="12">
        <f>30+31+22</f>
        <v>83</v>
      </c>
      <c r="K29" s="15">
        <v>45160</v>
      </c>
      <c r="L29" s="9">
        <v>100</v>
      </c>
      <c r="N29" s="6">
        <v>62</v>
      </c>
      <c r="O29" s="14">
        <v>45139</v>
      </c>
      <c r="P29" s="7">
        <v>92</v>
      </c>
      <c r="V29" s="6">
        <v>73</v>
      </c>
      <c r="W29" s="14">
        <v>45150</v>
      </c>
      <c r="X29" s="7">
        <v>99</v>
      </c>
    </row>
    <row r="30" spans="1:24" x14ac:dyDescent="0.25">
      <c r="F30" s="6">
        <v>65</v>
      </c>
      <c r="G30" s="14">
        <v>45142</v>
      </c>
      <c r="H30" s="7">
        <v>99</v>
      </c>
      <c r="N30" s="6">
        <v>69</v>
      </c>
      <c r="O30" s="14">
        <v>45146</v>
      </c>
      <c r="P30" s="7">
        <v>99</v>
      </c>
      <c r="V30" s="6">
        <v>78</v>
      </c>
      <c r="W30" s="14">
        <v>45155</v>
      </c>
      <c r="X30" s="7">
        <v>100</v>
      </c>
    </row>
    <row r="31" spans="1:24" x14ac:dyDescent="0.25">
      <c r="F31" s="8">
        <v>74</v>
      </c>
      <c r="G31" s="15">
        <v>45151</v>
      </c>
      <c r="H31" s="9">
        <v>100</v>
      </c>
      <c r="N31" s="8">
        <f>30+31+16</f>
        <v>77</v>
      </c>
      <c r="O31" s="15">
        <v>45154</v>
      </c>
      <c r="P31" s="9">
        <v>100</v>
      </c>
      <c r="V31" s="8">
        <v>93</v>
      </c>
      <c r="W31" s="15">
        <v>45170</v>
      </c>
      <c r="X31" s="9">
        <v>100</v>
      </c>
    </row>
    <row r="35" spans="1:22" x14ac:dyDescent="0.25">
      <c r="A35" t="s">
        <v>11</v>
      </c>
      <c r="F35" s="1">
        <v>45021</v>
      </c>
      <c r="J35" s="1">
        <v>45015</v>
      </c>
      <c r="N35" s="1">
        <v>45019</v>
      </c>
      <c r="V35" s="1">
        <v>45016</v>
      </c>
    </row>
    <row r="37" spans="1:22" x14ac:dyDescent="0.25">
      <c r="L37" t="s">
        <v>12</v>
      </c>
      <c r="M37" t="s">
        <v>13</v>
      </c>
    </row>
    <row r="38" spans="1:22" x14ac:dyDescent="0.25">
      <c r="A38" s="2" t="s">
        <v>0</v>
      </c>
      <c r="B38" s="2"/>
      <c r="C38" s="20" t="s">
        <v>14</v>
      </c>
      <c r="D38" s="20">
        <v>2006</v>
      </c>
      <c r="E38" s="20">
        <v>2008</v>
      </c>
      <c r="F38" s="20">
        <v>2010</v>
      </c>
      <c r="G38" s="20">
        <v>2011</v>
      </c>
      <c r="H38" s="20">
        <v>2013</v>
      </c>
      <c r="I38" s="20">
        <v>2014</v>
      </c>
      <c r="J38" s="20">
        <v>2015</v>
      </c>
    </row>
    <row r="39" spans="1:22" x14ac:dyDescent="0.25">
      <c r="C39" s="20" t="s">
        <v>3</v>
      </c>
      <c r="D39" s="21">
        <v>0.52765349680581386</v>
      </c>
      <c r="E39" s="21">
        <v>0.44554925513033233</v>
      </c>
      <c r="F39" s="21">
        <v>0.40873822650898795</v>
      </c>
      <c r="G39" s="21">
        <v>0.49159257542165663</v>
      </c>
      <c r="H39" s="21">
        <v>0.2261275264723609</v>
      </c>
      <c r="I39" s="21">
        <v>0.36563414976574854</v>
      </c>
      <c r="J39" s="21">
        <v>0.18918281596053035</v>
      </c>
      <c r="L39">
        <f xml:space="preserve"> AVERAGE(D39:J39)</f>
        <v>0.37921114943791867</v>
      </c>
      <c r="M39">
        <f>_xlfn.STDEV.S(D39:J39)</f>
        <v>0.12888431893885854</v>
      </c>
    </row>
    <row r="40" spans="1:22" x14ac:dyDescent="0.25">
      <c r="C40" s="20" t="s">
        <v>4</v>
      </c>
      <c r="D40" s="21">
        <v>77.190308889679955</v>
      </c>
      <c r="E40" s="21">
        <v>43.007776181559144</v>
      </c>
      <c r="F40" s="21">
        <v>74.210437392294395</v>
      </c>
      <c r="G40" s="21">
        <v>50.466645243276233</v>
      </c>
      <c r="H40" s="21">
        <v>61.469460848709446</v>
      </c>
      <c r="I40" s="21">
        <v>64.503542144839926</v>
      </c>
      <c r="J40" s="21">
        <v>62.530564023953332</v>
      </c>
      <c r="L40">
        <f xml:space="preserve"> AVERAGE(D40:J40)</f>
        <v>61.911247817758913</v>
      </c>
      <c r="M40">
        <f>_xlfn.STDEV.S(D40:J40)</f>
        <v>12.112931503052245</v>
      </c>
    </row>
    <row r="41" spans="1:22" x14ac:dyDescent="0.25">
      <c r="C41" s="20" t="s">
        <v>15</v>
      </c>
      <c r="D41" s="21">
        <v>64</v>
      </c>
      <c r="E41" s="21">
        <v>68</v>
      </c>
      <c r="F41" s="21">
        <v>79</v>
      </c>
      <c r="G41" s="21">
        <v>67</v>
      </c>
      <c r="H41" s="21">
        <v>95</v>
      </c>
      <c r="I41" s="21">
        <v>77</v>
      </c>
      <c r="J41" s="21">
        <v>62</v>
      </c>
      <c r="L41">
        <f xml:space="preserve"> AVERAGE(D41:J41)</f>
        <v>73.142857142857139</v>
      </c>
      <c r="M41">
        <f>_xlfn.STDEV.S(D41:J41)</f>
        <v>11.538754575033542</v>
      </c>
    </row>
    <row r="43" spans="1:22" x14ac:dyDescent="0.25">
      <c r="A43" s="2" t="s">
        <v>1</v>
      </c>
      <c r="C43" s="20" t="s">
        <v>14</v>
      </c>
      <c r="D43" s="20">
        <v>2006</v>
      </c>
      <c r="E43" s="20">
        <v>2007</v>
      </c>
      <c r="F43" s="20">
        <v>2010</v>
      </c>
      <c r="G43" s="20">
        <v>2013</v>
      </c>
      <c r="H43" s="2"/>
      <c r="L43" s="2"/>
    </row>
    <row r="44" spans="1:22" x14ac:dyDescent="0.25">
      <c r="C44" s="20" t="s">
        <v>3</v>
      </c>
      <c r="D44" s="21">
        <v>0.32573489233466196</v>
      </c>
      <c r="E44" s="21">
        <v>0.40733810263529291</v>
      </c>
      <c r="F44" s="21">
        <v>0.31780391717701711</v>
      </c>
      <c r="G44" s="21">
        <v>0.50639370253357852</v>
      </c>
      <c r="L44">
        <f>AVERAGE(D44:G44)</f>
        <v>0.3893176536701376</v>
      </c>
      <c r="M44">
        <f>_xlfn.STDEV.S(D44:G44)</f>
        <v>8.7917612654560898E-2</v>
      </c>
    </row>
    <row r="45" spans="1:22" x14ac:dyDescent="0.25">
      <c r="C45" s="20" t="s">
        <v>4</v>
      </c>
      <c r="D45" s="21">
        <v>88.010942885639139</v>
      </c>
      <c r="E45" s="21">
        <v>53.806190862162332</v>
      </c>
      <c r="F45" s="21">
        <v>91.508298051575679</v>
      </c>
      <c r="G45" s="21">
        <v>82.070202628483585</v>
      </c>
      <c r="L45">
        <f>AVERAGE(D45:G45)</f>
        <v>78.848908606965182</v>
      </c>
      <c r="M45">
        <f>_xlfn.STDEV.S(D45:G45)</f>
        <v>17.14368163933722</v>
      </c>
    </row>
    <row r="46" spans="1:22" x14ac:dyDescent="0.25">
      <c r="C46" s="20" t="s">
        <v>15</v>
      </c>
      <c r="D46" s="21">
        <v>82</v>
      </c>
      <c r="E46" s="21">
        <v>63</v>
      </c>
      <c r="F46" s="21">
        <v>80</v>
      </c>
      <c r="G46" s="21">
        <v>83</v>
      </c>
      <c r="L46">
        <f>AVERAGE(D46:G46)</f>
        <v>77</v>
      </c>
      <c r="M46">
        <f>_xlfn.STDEV.S(D46:G46)</f>
        <v>9.41629792788369</v>
      </c>
      <c r="O46" s="2"/>
    </row>
    <row r="48" spans="1:22" x14ac:dyDescent="0.25">
      <c r="A48" s="2" t="s">
        <v>2</v>
      </c>
      <c r="C48" s="20" t="s">
        <v>14</v>
      </c>
      <c r="D48" s="20">
        <v>2009</v>
      </c>
      <c r="E48" s="20">
        <v>2010</v>
      </c>
      <c r="F48" s="20">
        <v>2011</v>
      </c>
      <c r="G48" s="20">
        <v>2014</v>
      </c>
      <c r="H48" s="2"/>
      <c r="K48" s="2"/>
    </row>
    <row r="49" spans="3:13" x14ac:dyDescent="0.25">
      <c r="C49" s="20" t="s">
        <v>3</v>
      </c>
      <c r="D49" s="21">
        <v>0.17540598790678347</v>
      </c>
      <c r="E49" s="21">
        <v>0.57887557815642543</v>
      </c>
      <c r="F49" s="21">
        <v>0.27629599305458891</v>
      </c>
      <c r="G49" s="21">
        <v>0.35536738729875578</v>
      </c>
      <c r="L49">
        <f xml:space="preserve"> AVERAGE(D49:G49)</f>
        <v>0.34648623660413841</v>
      </c>
      <c r="M49">
        <f>_xlfn.STDEV.S(D49:G49)</f>
        <v>0.17154086266218505</v>
      </c>
    </row>
    <row r="50" spans="3:13" x14ac:dyDescent="0.25">
      <c r="C50" s="20" t="s">
        <v>4</v>
      </c>
      <c r="D50" s="21">
        <v>44.186349434756636</v>
      </c>
      <c r="E50" s="21">
        <v>72.569366671187154</v>
      </c>
      <c r="F50" s="21">
        <v>54.341515153682899</v>
      </c>
      <c r="G50" s="21">
        <v>64.302677530303981</v>
      </c>
      <c r="L50">
        <f xml:space="preserve"> AVERAGE(D50:G50)</f>
        <v>58.849977197482666</v>
      </c>
      <c r="M50">
        <f>_xlfn.STDEV.S(D50:G50)</f>
        <v>12.292298369506527</v>
      </c>
    </row>
    <row r="51" spans="3:13" x14ac:dyDescent="0.25">
      <c r="C51" s="20" t="s">
        <v>15</v>
      </c>
      <c r="D51" s="21">
        <v>36</v>
      </c>
      <c r="E51" s="21">
        <v>30</v>
      </c>
      <c r="F51" s="21">
        <v>34</v>
      </c>
      <c r="G51" s="21">
        <v>31</v>
      </c>
      <c r="L51">
        <f xml:space="preserve"> AVERAGE(D51:G51)</f>
        <v>32.75</v>
      </c>
      <c r="M51">
        <f>_xlfn.STDEV.S(D51:G51)</f>
        <v>2.753785273643051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8818-9275-4375-A73A-2CDF7818395E}">
  <dimension ref="A1:AV77"/>
  <sheetViews>
    <sheetView topLeftCell="T49" workbookViewId="0">
      <selection activeCell="W42" sqref="W42"/>
    </sheetView>
  </sheetViews>
  <sheetFormatPr defaultRowHeight="15" x14ac:dyDescent="0.25"/>
  <cols>
    <col min="4" max="4" width="9.140625" customWidth="1"/>
    <col min="6" max="6" width="9.140625" customWidth="1"/>
    <col min="9" max="9" width="12" bestFit="1" customWidth="1"/>
    <col min="11" max="11" width="9.140625" customWidth="1"/>
    <col min="16" max="16" width="9.140625" customWidth="1"/>
  </cols>
  <sheetData>
    <row r="1" spans="1:48" x14ac:dyDescent="0.25">
      <c r="A1" s="2">
        <v>2006</v>
      </c>
      <c r="H1" s="2">
        <v>2008</v>
      </c>
      <c r="O1" s="2">
        <v>2010</v>
      </c>
      <c r="V1" s="2">
        <v>2011</v>
      </c>
      <c r="AC1" s="2">
        <v>2013</v>
      </c>
      <c r="AJ1" s="2">
        <v>2014</v>
      </c>
      <c r="AQ1" s="2">
        <v>2015</v>
      </c>
    </row>
    <row r="2" spans="1:48" x14ac:dyDescent="0.25">
      <c r="A2">
        <v>65</v>
      </c>
      <c r="B2">
        <v>0</v>
      </c>
      <c r="C2" s="3" t="s">
        <v>5</v>
      </c>
      <c r="D2">
        <f>100/(1+EXP(-$A$11*(A2-$B$11)))</f>
        <v>0.16062281182895272</v>
      </c>
      <c r="E2" s="3" t="s">
        <v>6</v>
      </c>
      <c r="F2">
        <f xml:space="preserve"> POWER(B2-D2,2)</f>
        <v>2.5799687679839152E-2</v>
      </c>
      <c r="H2">
        <v>10</v>
      </c>
      <c r="I2">
        <v>0</v>
      </c>
      <c r="J2" s="3" t="s">
        <v>7</v>
      </c>
      <c r="K2">
        <f>100/(1+EXP(-$H$11*(H2-$I$11)))</f>
        <v>4.1021250714483468E-5</v>
      </c>
      <c r="L2" s="3" t="s">
        <v>8</v>
      </c>
      <c r="M2">
        <f xml:space="preserve"> POWER(I2-K2,2)</f>
        <v>1.6827430101805103E-9</v>
      </c>
      <c r="O2">
        <v>42</v>
      </c>
      <c r="P2">
        <v>0</v>
      </c>
      <c r="Q2" s="3" t="s">
        <v>7</v>
      </c>
      <c r="R2">
        <f t="shared" ref="R2:R8" si="0">100/(1+EXP(-$O$11*(O2-$P$11)))</f>
        <v>1.9152948661139797E-4</v>
      </c>
      <c r="S2" s="3" t="s">
        <v>8</v>
      </c>
      <c r="T2">
        <f xml:space="preserve"> POWER(P2-R2,2)</f>
        <v>3.6683544241625677E-8</v>
      </c>
      <c r="V2">
        <f>30+6</f>
        <v>36</v>
      </c>
      <c r="W2">
        <v>0</v>
      </c>
      <c r="X2" s="3" t="s">
        <v>7</v>
      </c>
      <c r="Y2">
        <f>100/(1+EXP(-$V$11*(V2-$W$11)))</f>
        <v>8.1484669092507692E-2</v>
      </c>
      <c r="Z2" s="3" t="s">
        <v>8</v>
      </c>
      <c r="AA2">
        <f xml:space="preserve"> POWER(W2-Y2,2)</f>
        <v>6.6397512971154782E-3</v>
      </c>
      <c r="AC2">
        <v>31</v>
      </c>
      <c r="AD2">
        <v>0</v>
      </c>
      <c r="AE2" s="3" t="s">
        <v>7</v>
      </c>
      <c r="AF2">
        <f t="shared" ref="AF2:AF9" si="1">100/(1+EXP(-$AC$12*(AC2-$AD$12)))</f>
        <v>0.10168951879647391</v>
      </c>
      <c r="AG2" s="3" t="s">
        <v>8</v>
      </c>
      <c r="AH2">
        <f xml:space="preserve"> POWER(AD2-AF2,2)</f>
        <v>1.034075823305842E-2</v>
      </c>
      <c r="AJ2">
        <v>40</v>
      </c>
      <c r="AK2">
        <v>0</v>
      </c>
      <c r="AL2" s="3" t="s">
        <v>7</v>
      </c>
      <c r="AM2">
        <f>100/(1+EXP(-$AJ$12*(AJ2-$AK$12)))</f>
        <v>1.2851559203083373E-2</v>
      </c>
      <c r="AN2" s="3" t="s">
        <v>8</v>
      </c>
      <c r="AO2">
        <f xml:space="preserve"> POWER(AK2-AM2,2)</f>
        <v>1.6516257395035694E-4</v>
      </c>
      <c r="AQ2" s="18">
        <v>45</v>
      </c>
      <c r="AR2" s="18">
        <v>0</v>
      </c>
      <c r="AS2" s="19" t="s">
        <v>7</v>
      </c>
      <c r="AT2" s="16">
        <f t="shared" ref="AT2:AT8" si="2">100/(1+EXP(-$AQ$11*(AQ2-$AR$11)))</f>
        <v>3.5010085683726242</v>
      </c>
      <c r="AU2" s="17" t="s">
        <v>8</v>
      </c>
      <c r="AV2" s="16">
        <f xml:space="preserve"> POWER(AR2-AT2,2)</f>
        <v>12.257060995818531</v>
      </c>
    </row>
    <row r="3" spans="1:48" x14ac:dyDescent="0.25">
      <c r="A3">
        <v>70</v>
      </c>
      <c r="B3">
        <v>3</v>
      </c>
      <c r="C3" s="3" t="s">
        <v>5</v>
      </c>
      <c r="D3">
        <f>100/(1+EXP(-$A$11*(A3-$B$11)))</f>
        <v>2.2010235076307567</v>
      </c>
      <c r="E3" s="3" t="s">
        <v>6</v>
      </c>
      <c r="F3">
        <f t="shared" ref="F3:F6" si="3" xml:space="preserve"> POWER(B3-D3,2)</f>
        <v>0.63836343535865947</v>
      </c>
      <c r="H3" s="16">
        <v>26</v>
      </c>
      <c r="I3" s="16">
        <v>5</v>
      </c>
      <c r="J3" s="17" t="s">
        <v>7</v>
      </c>
      <c r="K3" s="16">
        <f t="shared" ref="K3:K8" si="4">100/(1+EXP(-$H$11*(H3-$I$11)))</f>
        <v>5.1142297883816995E-2</v>
      </c>
      <c r="L3" s="17" t="s">
        <v>8</v>
      </c>
      <c r="M3" s="16">
        <f xml:space="preserve"> POWER(I3-K3,2)</f>
        <v>24.491192555794669</v>
      </c>
      <c r="O3">
        <v>52</v>
      </c>
      <c r="P3">
        <v>2</v>
      </c>
      <c r="Q3" s="3" t="s">
        <v>7</v>
      </c>
      <c r="R3">
        <f t="shared" si="0"/>
        <v>1.1410757618275875E-2</v>
      </c>
      <c r="S3" s="3" t="s">
        <v>8</v>
      </c>
      <c r="T3">
        <f t="shared" ref="T3:T8" si="5" xml:space="preserve"> POWER(P3-R3,2)</f>
        <v>3.95448717491632</v>
      </c>
      <c r="V3">
        <v>44</v>
      </c>
      <c r="W3">
        <v>4</v>
      </c>
      <c r="X3" s="3" t="s">
        <v>7</v>
      </c>
      <c r="Y3">
        <f>100/(1+EXP(-$V$11*(V3-$W$11)))</f>
        <v>3.9965417504065393</v>
      </c>
      <c r="Z3" s="3" t="s">
        <v>8</v>
      </c>
      <c r="AA3">
        <f t="shared" ref="AA3:AA5" si="6" xml:space="preserve"> POWER(W3-Y3,2)</f>
        <v>1.1959490250671438E-5</v>
      </c>
      <c r="AC3" s="16">
        <v>46</v>
      </c>
      <c r="AD3" s="16">
        <v>7</v>
      </c>
      <c r="AE3" s="17" t="s">
        <v>7</v>
      </c>
      <c r="AF3" s="16">
        <f t="shared" si="1"/>
        <v>2.9367168846032992</v>
      </c>
      <c r="AG3" s="17" t="s">
        <v>8</v>
      </c>
      <c r="AH3" s="16">
        <f t="shared" ref="AH3:AH9" si="7" xml:space="preserve"> POWER(AD3-AF3,2)</f>
        <v>16.510269675867914</v>
      </c>
      <c r="AJ3" s="18">
        <v>47</v>
      </c>
      <c r="AK3" s="18">
        <v>5</v>
      </c>
      <c r="AL3" s="17" t="s">
        <v>7</v>
      </c>
      <c r="AM3" s="16">
        <f t="shared" ref="AM3:AM9" si="8">100/(1+EXP(-$AJ$12*(AJ3-$AK$12)))</f>
        <v>0.16589787009430887</v>
      </c>
      <c r="AN3" s="17" t="s">
        <v>8</v>
      </c>
      <c r="AO3" s="16">
        <f t="shared" ref="AO3:AO9" si="9" xml:space="preserve"> POWER(AK3-AM3,2)</f>
        <v>23.368543402358739</v>
      </c>
      <c r="AQ3" s="18">
        <v>52</v>
      </c>
      <c r="AR3" s="18">
        <v>4</v>
      </c>
      <c r="AS3" s="19" t="s">
        <v>7</v>
      </c>
      <c r="AT3" s="16">
        <f t="shared" si="2"/>
        <v>12.002412208250933</v>
      </c>
      <c r="AU3" s="17" t="s">
        <v>8</v>
      </c>
      <c r="AV3" s="16">
        <f t="shared" ref="AV3:AV8" si="10" xml:space="preserve"> POWER(AR3-AT3,2)</f>
        <v>64.038601150763569</v>
      </c>
    </row>
    <row r="4" spans="1:48" x14ac:dyDescent="0.25">
      <c r="A4">
        <v>79</v>
      </c>
      <c r="B4">
        <v>72</v>
      </c>
      <c r="C4" s="3" t="s">
        <v>5</v>
      </c>
      <c r="D4">
        <f>100/(1+EXP(-$A$11*(A4-$B$11)))</f>
        <v>72.209750078698221</v>
      </c>
      <c r="E4" s="3" t="s">
        <v>6</v>
      </c>
      <c r="F4">
        <f t="shared" si="3"/>
        <v>4.3995095513909871E-2</v>
      </c>
      <c r="H4" s="16">
        <v>32</v>
      </c>
      <c r="I4" s="16">
        <v>10</v>
      </c>
      <c r="J4" s="17" t="s">
        <v>7</v>
      </c>
      <c r="K4" s="16">
        <f t="shared" si="4"/>
        <v>0.73585510262762688</v>
      </c>
      <c r="L4" s="17" t="s">
        <v>8</v>
      </c>
      <c r="M4" s="16">
        <f t="shared" ref="M4:M8" si="11" xml:space="preserve"> POWER(I4-K4,2)</f>
        <v>85.824380679510583</v>
      </c>
      <c r="O4" s="16">
        <v>57</v>
      </c>
      <c r="P4" s="16">
        <v>9</v>
      </c>
      <c r="Q4" s="17" t="s">
        <v>7</v>
      </c>
      <c r="R4" s="16">
        <f t="shared" si="0"/>
        <v>8.8012715038115322E-2</v>
      </c>
      <c r="S4" s="17" t="s">
        <v>8</v>
      </c>
      <c r="T4" s="16">
        <f t="shared" si="5"/>
        <v>79.423517367322319</v>
      </c>
      <c r="V4">
        <v>52</v>
      </c>
      <c r="W4">
        <v>68</v>
      </c>
      <c r="X4" s="3" t="s">
        <v>7</v>
      </c>
      <c r="Y4">
        <f>100/(1+EXP(-$V$11*(V4-$W$11)))</f>
        <v>68.000304889830176</v>
      </c>
      <c r="Z4" s="3" t="s">
        <v>8</v>
      </c>
      <c r="AA4">
        <f t="shared" si="6"/>
        <v>9.2957808544521651E-8</v>
      </c>
      <c r="AC4" s="16">
        <v>53</v>
      </c>
      <c r="AD4" s="16">
        <v>18</v>
      </c>
      <c r="AE4" s="17" t="s">
        <v>7</v>
      </c>
      <c r="AF4" s="16">
        <f t="shared" si="1"/>
        <v>12.840022153745453</v>
      </c>
      <c r="AG4" s="17" t="s">
        <v>8</v>
      </c>
      <c r="AH4" s="16">
        <f t="shared" si="7"/>
        <v>26.625371373837712</v>
      </c>
      <c r="AJ4">
        <v>59</v>
      </c>
      <c r="AK4">
        <v>9</v>
      </c>
      <c r="AL4" s="3" t="s">
        <v>7</v>
      </c>
      <c r="AM4">
        <f t="shared" si="8"/>
        <v>11.791931075465717</v>
      </c>
      <c r="AN4" s="3" t="s">
        <v>8</v>
      </c>
      <c r="AO4">
        <f t="shared" si="9"/>
        <v>7.7948791301511564</v>
      </c>
      <c r="AQ4">
        <v>60</v>
      </c>
      <c r="AR4">
        <v>48</v>
      </c>
      <c r="AS4" s="3" t="s">
        <v>7</v>
      </c>
      <c r="AT4">
        <f t="shared" si="2"/>
        <v>38.254988233803374</v>
      </c>
      <c r="AU4" s="3" t="s">
        <v>8</v>
      </c>
      <c r="AV4">
        <f t="shared" si="10"/>
        <v>94.965254323310688</v>
      </c>
    </row>
    <row r="5" spans="1:48" x14ac:dyDescent="0.25">
      <c r="A5">
        <v>85</v>
      </c>
      <c r="B5">
        <v>100</v>
      </c>
      <c r="C5" s="3" t="s">
        <v>5</v>
      </c>
      <c r="D5">
        <f>100/(1+EXP(-$A$11*(A5-$B$11)))</f>
        <v>98.402790036405065</v>
      </c>
      <c r="E5" s="3" t="s">
        <v>6</v>
      </c>
      <c r="F5">
        <f t="shared" si="3"/>
        <v>2.551079667806933</v>
      </c>
      <c r="H5">
        <v>41</v>
      </c>
      <c r="I5">
        <v>28</v>
      </c>
      <c r="J5" s="3" t="s">
        <v>7</v>
      </c>
      <c r="K5">
        <f t="shared" si="4"/>
        <v>29.016904521221218</v>
      </c>
      <c r="L5" s="3" t="s">
        <v>8</v>
      </c>
      <c r="M5">
        <f t="shared" si="11"/>
        <v>1.0340948052801537</v>
      </c>
      <c r="O5">
        <v>71</v>
      </c>
      <c r="P5">
        <v>21</v>
      </c>
      <c r="Q5" s="3" t="s">
        <v>7</v>
      </c>
      <c r="R5">
        <f t="shared" si="0"/>
        <v>21.211417669842525</v>
      </c>
      <c r="S5" s="3" t="s">
        <v>8</v>
      </c>
      <c r="T5">
        <f t="shared" si="5"/>
        <v>4.469743112164308E-2</v>
      </c>
      <c r="V5">
        <f>30+31+29</f>
        <v>90</v>
      </c>
      <c r="W5">
        <v>100</v>
      </c>
      <c r="X5" s="3" t="s">
        <v>7</v>
      </c>
      <c r="Y5">
        <f>100/(1+EXP(-$V$11*(V5-$W$11)))</f>
        <v>99.999999637098185</v>
      </c>
      <c r="Z5" s="3" t="s">
        <v>8</v>
      </c>
      <c r="AA5">
        <f t="shared" si="6"/>
        <v>1.3169772752270784E-13</v>
      </c>
      <c r="AC5">
        <v>62</v>
      </c>
      <c r="AD5">
        <v>44</v>
      </c>
      <c r="AE5" s="3" t="s">
        <v>7</v>
      </c>
      <c r="AF5">
        <f t="shared" si="1"/>
        <v>52.995645563103807</v>
      </c>
      <c r="AG5" s="3" t="s">
        <v>8</v>
      </c>
      <c r="AH5">
        <f t="shared" si="7"/>
        <v>80.92163909698921</v>
      </c>
      <c r="AJ5">
        <v>63</v>
      </c>
      <c r="AK5">
        <v>38</v>
      </c>
      <c r="AL5" s="3" t="s">
        <v>7</v>
      </c>
      <c r="AM5">
        <f t="shared" si="8"/>
        <v>36.592325885620731</v>
      </c>
      <c r="AN5" s="3" t="s">
        <v>8</v>
      </c>
      <c r="AO5">
        <f t="shared" si="9"/>
        <v>1.9815464122934587</v>
      </c>
      <c r="AQ5">
        <v>66</v>
      </c>
      <c r="AR5">
        <v>60</v>
      </c>
      <c r="AS5" s="3" t="s">
        <v>7</v>
      </c>
      <c r="AT5">
        <f t="shared" si="2"/>
        <v>65.844171504353142</v>
      </c>
      <c r="AU5" s="3" t="s">
        <v>8</v>
      </c>
      <c r="AV5">
        <f t="shared" si="10"/>
        <v>34.154340572293265</v>
      </c>
    </row>
    <row r="6" spans="1:48" x14ac:dyDescent="0.25">
      <c r="A6">
        <v>91</v>
      </c>
      <c r="B6">
        <v>100</v>
      </c>
      <c r="C6" s="3" t="s">
        <v>5</v>
      </c>
      <c r="D6">
        <f>100/(1+EXP(-$A$11*(A6-$B$11)))</f>
        <v>99.931590662167849</v>
      </c>
      <c r="E6" s="3" t="s">
        <v>6</v>
      </c>
      <c r="F6">
        <f t="shared" si="3"/>
        <v>4.679837502633317E-3</v>
      </c>
      <c r="H6">
        <v>46</v>
      </c>
      <c r="I6">
        <v>80</v>
      </c>
      <c r="J6" s="3" t="s">
        <v>7</v>
      </c>
      <c r="K6">
        <f t="shared" si="4"/>
        <v>79.136666834060421</v>
      </c>
      <c r="L6" s="3" t="s">
        <v>8</v>
      </c>
      <c r="M6">
        <f t="shared" si="11"/>
        <v>0.7453441554112572</v>
      </c>
      <c r="O6">
        <v>79</v>
      </c>
      <c r="P6">
        <v>88</v>
      </c>
      <c r="Q6" s="3" t="s">
        <v>7</v>
      </c>
      <c r="R6">
        <f t="shared" si="0"/>
        <v>87.628136592348923</v>
      </c>
      <c r="S6" s="3" t="s">
        <v>8</v>
      </c>
      <c r="T6">
        <f t="shared" si="5"/>
        <v>0.13828239394987088</v>
      </c>
      <c r="AC6" s="16">
        <v>67</v>
      </c>
      <c r="AD6" s="16">
        <v>87</v>
      </c>
      <c r="AE6" s="17" t="s">
        <v>7</v>
      </c>
      <c r="AF6" s="16">
        <f t="shared" si="1"/>
        <v>77.740494203311584</v>
      </c>
      <c r="AG6" s="17" t="s">
        <v>8</v>
      </c>
      <c r="AH6" s="16">
        <f t="shared" si="7"/>
        <v>85.738447598906376</v>
      </c>
      <c r="AJ6">
        <v>68</v>
      </c>
      <c r="AK6">
        <v>79</v>
      </c>
      <c r="AL6" s="3" t="s">
        <v>7</v>
      </c>
      <c r="AM6">
        <f t="shared" si="8"/>
        <v>78.218145424879808</v>
      </c>
      <c r="AN6" s="3" t="s">
        <v>8</v>
      </c>
      <c r="AO6">
        <f t="shared" si="9"/>
        <v>0.6112965766363766</v>
      </c>
      <c r="AQ6">
        <v>73</v>
      </c>
      <c r="AR6">
        <v>88</v>
      </c>
      <c r="AS6" s="3" t="s">
        <v>7</v>
      </c>
      <c r="AT6">
        <f t="shared" si="2"/>
        <v>87.874909072971235</v>
      </c>
      <c r="AU6" s="3" t="s">
        <v>8</v>
      </c>
      <c r="AV6">
        <f t="shared" si="10"/>
        <v>1.5647740024915813E-2</v>
      </c>
    </row>
    <row r="7" spans="1:48" x14ac:dyDescent="0.25">
      <c r="H7" s="16">
        <v>61</v>
      </c>
      <c r="I7" s="16">
        <v>90</v>
      </c>
      <c r="J7" s="17" t="s">
        <v>7</v>
      </c>
      <c r="K7" s="16">
        <f t="shared" si="4"/>
        <v>99.967011018878807</v>
      </c>
      <c r="L7" s="17" t="s">
        <v>8</v>
      </c>
      <c r="M7" s="16">
        <f t="shared" si="11"/>
        <v>99.341308650451566</v>
      </c>
      <c r="O7">
        <f>30+31+26</f>
        <v>87</v>
      </c>
      <c r="P7">
        <v>97</v>
      </c>
      <c r="Q7" s="3" t="s">
        <v>7</v>
      </c>
      <c r="R7">
        <f t="shared" si="0"/>
        <v>99.466216569716693</v>
      </c>
      <c r="S7" s="3" t="s">
        <v>8</v>
      </c>
      <c r="T7">
        <f t="shared" si="5"/>
        <v>6.0822241687451708</v>
      </c>
      <c r="AC7">
        <v>77</v>
      </c>
      <c r="AD7">
        <v>96</v>
      </c>
      <c r="AE7" s="3" t="s">
        <v>7</v>
      </c>
      <c r="AF7">
        <f t="shared" si="1"/>
        <v>97.102397522397979</v>
      </c>
      <c r="AG7" s="3" t="s">
        <v>8</v>
      </c>
      <c r="AH7">
        <f t="shared" si="7"/>
        <v>1.2152802973892025</v>
      </c>
      <c r="AJ7">
        <f>30+31+11</f>
        <v>72</v>
      </c>
      <c r="AK7">
        <v>91</v>
      </c>
      <c r="AL7" s="3" t="s">
        <v>7</v>
      </c>
      <c r="AM7">
        <f t="shared" si="8"/>
        <v>93.940082622021606</v>
      </c>
      <c r="AN7" s="3" t="s">
        <v>8</v>
      </c>
      <c r="AO7">
        <f t="shared" si="9"/>
        <v>8.6440858243134429</v>
      </c>
      <c r="AQ7">
        <v>82</v>
      </c>
      <c r="AR7">
        <v>96</v>
      </c>
      <c r="AS7" s="3" t="s">
        <v>7</v>
      </c>
      <c r="AT7">
        <f t="shared" si="2"/>
        <v>97.547622477596221</v>
      </c>
      <c r="AU7" s="3" t="s">
        <v>8</v>
      </c>
      <c r="AV7">
        <f t="shared" si="10"/>
        <v>2.3951353331610652</v>
      </c>
    </row>
    <row r="8" spans="1:48" x14ac:dyDescent="0.25">
      <c r="H8">
        <v>71</v>
      </c>
      <c r="I8">
        <v>100</v>
      </c>
      <c r="J8" s="3" t="s">
        <v>7</v>
      </c>
      <c r="K8">
        <f t="shared" si="4"/>
        <v>99.999616721285193</v>
      </c>
      <c r="L8" s="3" t="s">
        <v>8</v>
      </c>
      <c r="M8">
        <f t="shared" si="11"/>
        <v>1.4690257322413155E-7</v>
      </c>
      <c r="O8">
        <v>92</v>
      </c>
      <c r="P8">
        <v>100</v>
      </c>
      <c r="Q8" s="3" t="s">
        <v>7</v>
      </c>
      <c r="R8">
        <f t="shared" si="0"/>
        <v>99.930525747913023</v>
      </c>
      <c r="S8" s="3" t="s">
        <v>8</v>
      </c>
      <c r="T8">
        <f t="shared" si="5"/>
        <v>4.8266717030447815E-3</v>
      </c>
      <c r="AC8">
        <v>82</v>
      </c>
      <c r="AD8">
        <v>97</v>
      </c>
      <c r="AE8" s="3" t="s">
        <v>7</v>
      </c>
      <c r="AF8">
        <f t="shared" si="1"/>
        <v>99.045852621554516</v>
      </c>
      <c r="AG8" s="3" t="s">
        <v>8</v>
      </c>
      <c r="AH8">
        <f t="shared" si="7"/>
        <v>4.1855129491214873</v>
      </c>
      <c r="AJ8" s="18">
        <v>82</v>
      </c>
      <c r="AK8" s="18">
        <v>94</v>
      </c>
      <c r="AL8" s="17" t="s">
        <v>7</v>
      </c>
      <c r="AM8" s="16">
        <f t="shared" si="8"/>
        <v>99.833672570226085</v>
      </c>
      <c r="AN8" s="17" t="s">
        <v>8</v>
      </c>
      <c r="AO8" s="16">
        <f t="shared" si="9"/>
        <v>34.03173565660822</v>
      </c>
      <c r="AQ8">
        <v>87</v>
      </c>
      <c r="AR8">
        <v>99</v>
      </c>
      <c r="AS8" s="3" t="s">
        <v>7</v>
      </c>
      <c r="AT8">
        <f t="shared" si="2"/>
        <v>99.033178960040999</v>
      </c>
      <c r="AU8" s="3" t="s">
        <v>8</v>
      </c>
      <c r="AV8">
        <f t="shared" si="10"/>
        <v>1.1008433894022132E-3</v>
      </c>
    </row>
    <row r="9" spans="1:48" x14ac:dyDescent="0.25">
      <c r="AC9">
        <v>88</v>
      </c>
      <c r="AD9">
        <v>98</v>
      </c>
      <c r="AE9" s="3" t="s">
        <v>7</v>
      </c>
      <c r="AF9">
        <f t="shared" si="1"/>
        <v>99.75256131412047</v>
      </c>
      <c r="AG9" s="3" t="s">
        <v>8</v>
      </c>
      <c r="AH9">
        <f t="shared" si="7"/>
        <v>3.0714711597516691</v>
      </c>
      <c r="AJ9">
        <v>88</v>
      </c>
      <c r="AK9">
        <v>98</v>
      </c>
      <c r="AL9" s="3" t="s">
        <v>7</v>
      </c>
      <c r="AM9">
        <f t="shared" si="8"/>
        <v>99.981428422110611</v>
      </c>
      <c r="AN9" s="3" t="s">
        <v>8</v>
      </c>
      <c r="AO9">
        <f t="shared" si="9"/>
        <v>3.9260585919477444</v>
      </c>
    </row>
    <row r="10" spans="1:48" x14ac:dyDescent="0.25">
      <c r="A10" t="s">
        <v>3</v>
      </c>
      <c r="B10" t="s">
        <v>4</v>
      </c>
      <c r="F10">
        <f xml:space="preserve"> SUM(F2:F6)</f>
        <v>3.263917723861975</v>
      </c>
      <c r="H10" t="s">
        <v>3</v>
      </c>
      <c r="I10" t="s">
        <v>4</v>
      </c>
      <c r="M10">
        <f xml:space="preserve"> SUM(M2:M8)</f>
        <v>211.43632099503355</v>
      </c>
      <c r="O10" t="s">
        <v>3</v>
      </c>
      <c r="P10" t="s">
        <v>4</v>
      </c>
      <c r="T10">
        <f xml:space="preserve"> SUM(T2:T8)</f>
        <v>89.648035244441914</v>
      </c>
      <c r="V10" t="s">
        <v>3</v>
      </c>
      <c r="W10" t="s">
        <v>4</v>
      </c>
      <c r="AA10">
        <f xml:space="preserve"> SUM(AA2:AA5)</f>
        <v>6.6518037453063917E-3</v>
      </c>
      <c r="AK10" s="1"/>
      <c r="AQ10" t="s">
        <v>3</v>
      </c>
      <c r="AR10" t="s">
        <v>4</v>
      </c>
      <c r="AV10">
        <f xml:space="preserve"> SUM(AV2:AV8)</f>
        <v>207.82714095876145</v>
      </c>
    </row>
    <row r="11" spans="1:48" x14ac:dyDescent="0.25">
      <c r="A11" s="2">
        <v>0.52765349680581386</v>
      </c>
      <c r="B11" s="2">
        <v>77.190308889679955</v>
      </c>
      <c r="H11" s="2">
        <v>0.44554925513033233</v>
      </c>
      <c r="I11" s="2">
        <v>43.007776181559144</v>
      </c>
      <c r="O11" s="2">
        <v>0.40873822650898795</v>
      </c>
      <c r="P11" s="2">
        <v>74.210437392294395</v>
      </c>
      <c r="V11" s="2">
        <v>0.49159257542165663</v>
      </c>
      <c r="W11" s="2">
        <v>50.466645243276233</v>
      </c>
      <c r="AC11" t="s">
        <v>3</v>
      </c>
      <c r="AD11" t="s">
        <v>4</v>
      </c>
      <c r="AH11">
        <f xml:space="preserve"> SUM(AH2:AH9)</f>
        <v>218.27833291009662</v>
      </c>
      <c r="AJ11" t="s">
        <v>3</v>
      </c>
      <c r="AK11" t="s">
        <v>4</v>
      </c>
      <c r="AO11">
        <f xml:space="preserve"> SUM(AO2:AO9)</f>
        <v>80.358310756883085</v>
      </c>
      <c r="AQ11" s="2">
        <v>0.18918281596053035</v>
      </c>
      <c r="AR11" s="2">
        <v>62.530564023953332</v>
      </c>
    </row>
    <row r="12" spans="1:48" x14ac:dyDescent="0.25">
      <c r="AC12" s="2">
        <v>0.2261275264723609</v>
      </c>
      <c r="AD12" s="2">
        <v>61.469460848709446</v>
      </c>
      <c r="AJ12" s="2">
        <v>0.36563414976574854</v>
      </c>
      <c r="AK12" s="2">
        <v>64.503542144839926</v>
      </c>
    </row>
    <row r="41" spans="1:47" x14ac:dyDescent="0.25">
      <c r="A41">
        <v>55</v>
      </c>
      <c r="B41">
        <f t="shared" ref="B41:B77" si="12">100/(1+EXP(-$A$11*(A41-$B$11)))</f>
        <v>8.2211348237371657E-4</v>
      </c>
      <c r="D41">
        <f xml:space="preserve"> B2-D2</f>
        <v>-0.16062281182895272</v>
      </c>
    </row>
    <row r="42" spans="1:47" x14ac:dyDescent="0.25">
      <c r="A42">
        <v>60</v>
      </c>
      <c r="B42">
        <f t="shared" si="12"/>
        <v>1.1499273607514531E-2</v>
      </c>
      <c r="D42">
        <f t="shared" ref="D42:D45" si="13" xml:space="preserve"> B3-D3</f>
        <v>0.79897649236924329</v>
      </c>
      <c r="H42">
        <v>10</v>
      </c>
      <c r="I42">
        <f>100/(1+EXP(-$H$11*(H42-$I$11)))</f>
        <v>4.1021250714483468E-5</v>
      </c>
      <c r="K42">
        <f xml:space="preserve"> I2-K2</f>
        <v>-4.1021250714483468E-5</v>
      </c>
      <c r="O42">
        <v>40</v>
      </c>
      <c r="P42">
        <f>100/(1+EXP(-$O$11*(O42-$P$11)))</f>
        <v>8.4568883399712357E-5</v>
      </c>
      <c r="R42">
        <f xml:space="preserve"> P2-R2</f>
        <v>-1.9152948661139797E-4</v>
      </c>
      <c r="V42">
        <v>30</v>
      </c>
      <c r="W42">
        <f t="shared" ref="W42:W77" si="14">100/(1+EXP(-$V$11*(V42-$W$11)))</f>
        <v>4.2700772478252626E-3</v>
      </c>
      <c r="Y42">
        <f xml:space="preserve"> W2-Y2</f>
        <v>-8.1484669092507692E-2</v>
      </c>
      <c r="AD42">
        <v>22</v>
      </c>
      <c r="AE42">
        <f>100/(1+EXP(-$AC$12*(AD42-$AD$12)))</f>
        <v>1.3298628597276095E-2</v>
      </c>
      <c r="AG42">
        <f xml:space="preserve"> AD2-AF2</f>
        <v>-0.10168951879647391</v>
      </c>
      <c r="AK42">
        <v>36</v>
      </c>
      <c r="AL42">
        <f>100/(1+EXP(-$AJ$12*(AK42-$AK$12)))</f>
        <v>2.9773310957654795E-3</v>
      </c>
      <c r="AN42">
        <f xml:space="preserve"> AK2-AM2</f>
        <v>-1.2851559203083373E-2</v>
      </c>
      <c r="AR42">
        <v>40</v>
      </c>
      <c r="AS42">
        <f t="shared" ref="AS42:AS70" si="15">100/(1+EXP(-$AQ$11*(AR42-$AR$11)))</f>
        <v>1.3892783604752785</v>
      </c>
      <c r="AU42">
        <f xml:space="preserve"> AR2-AT2</f>
        <v>-3.5010085683726242</v>
      </c>
    </row>
    <row r="43" spans="1:47" x14ac:dyDescent="0.25">
      <c r="A43">
        <v>61</v>
      </c>
      <c r="B43">
        <f t="shared" si="12"/>
        <v>1.9489141309746889E-2</v>
      </c>
      <c r="D43">
        <f t="shared" si="13"/>
        <v>-0.20975007869822093</v>
      </c>
      <c r="H43">
        <v>12</v>
      </c>
      <c r="I43">
        <f t="shared" ref="I43:I77" si="16">100/(1+EXP(-$H$11*(H43-$I$11)))</f>
        <v>1.0000179771656471E-4</v>
      </c>
      <c r="K43">
        <f t="shared" ref="K43:K46" si="17" xml:space="preserve"> I3-K3</f>
        <v>4.9488577021161833</v>
      </c>
      <c r="O43">
        <v>42</v>
      </c>
      <c r="P43">
        <f t="shared" ref="P43:P67" si="18">100/(1+EXP(-$O$11*(O43-$P$11)))</f>
        <v>1.9152948661139797E-4</v>
      </c>
      <c r="R43">
        <f t="shared" ref="R43:R48" si="19" xml:space="preserve"> P3-R3</f>
        <v>1.9885892423817242</v>
      </c>
      <c r="V43">
        <v>32</v>
      </c>
      <c r="W43">
        <f t="shared" si="14"/>
        <v>1.1412915295223484E-2</v>
      </c>
      <c r="Y43">
        <f t="shared" ref="Y43:Y45" si="20" xml:space="preserve"> W3-Y3</f>
        <v>3.4582495934607493E-3</v>
      </c>
      <c r="AD43">
        <v>24</v>
      </c>
      <c r="AE43">
        <f t="shared" ref="AE43:AE77" si="21">100/(1+EXP(-$AC$12*(AD43-$AD$12)))</f>
        <v>2.0901897078972238E-2</v>
      </c>
      <c r="AG43">
        <f t="shared" ref="AG43:AG48" si="22" xml:space="preserve"> AD3-AF3</f>
        <v>4.0632831153967004</v>
      </c>
      <c r="AK43">
        <v>38</v>
      </c>
      <c r="AL43">
        <f t="shared" ref="AL43:AL72" si="23">100/(1+EXP(-$AJ$12*(AK43-$AK$12)))</f>
        <v>6.185844315443184E-3</v>
      </c>
      <c r="AN43">
        <f t="shared" ref="AN43:AN49" si="24" xml:space="preserve"> AK3-AM3</f>
        <v>4.8341021299056912</v>
      </c>
      <c r="AR43">
        <v>42</v>
      </c>
      <c r="AS43">
        <f t="shared" si="15"/>
        <v>2.015326384008342</v>
      </c>
      <c r="AU43">
        <f t="shared" ref="AU43:AU48" si="25" xml:space="preserve"> AR3-AT3</f>
        <v>-8.0024122082509326</v>
      </c>
    </row>
    <row r="44" spans="1:47" x14ac:dyDescent="0.25">
      <c r="A44">
        <v>62</v>
      </c>
      <c r="B44">
        <f t="shared" si="12"/>
        <v>3.3028655087398648E-2</v>
      </c>
      <c r="D44">
        <f t="shared" si="13"/>
        <v>1.5972099635949348</v>
      </c>
      <c r="H44">
        <v>14</v>
      </c>
      <c r="I44">
        <f t="shared" si="16"/>
        <v>2.4378464556327944E-4</v>
      </c>
      <c r="K44">
        <f t="shared" si="17"/>
        <v>9.2641448973723737</v>
      </c>
      <c r="O44">
        <v>44</v>
      </c>
      <c r="P44">
        <f t="shared" si="18"/>
        <v>4.3377059198439677E-4</v>
      </c>
      <c r="R44">
        <f t="shared" si="19"/>
        <v>8.9119872849618851</v>
      </c>
      <c r="V44">
        <v>34</v>
      </c>
      <c r="W44">
        <f t="shared" si="14"/>
        <v>3.0500402209648652E-2</v>
      </c>
      <c r="Y44">
        <f t="shared" si="20"/>
        <v>-3.0488983017562532E-4</v>
      </c>
      <c r="AD44">
        <v>26</v>
      </c>
      <c r="AE44">
        <f t="shared" si="21"/>
        <v>3.2850778923894083E-2</v>
      </c>
      <c r="AG44">
        <f t="shared" si="22"/>
        <v>5.1599778462545469</v>
      </c>
      <c r="AK44">
        <v>40</v>
      </c>
      <c r="AL44">
        <f t="shared" si="23"/>
        <v>1.2851559203083373E-2</v>
      </c>
      <c r="AN44">
        <f t="shared" si="24"/>
        <v>-2.7919310754657172</v>
      </c>
      <c r="AR44">
        <v>44</v>
      </c>
      <c r="AS44">
        <f t="shared" si="15"/>
        <v>2.915149373300054</v>
      </c>
      <c r="AU44">
        <f t="shared" si="25"/>
        <v>9.745011766196626</v>
      </c>
    </row>
    <row r="45" spans="1:47" x14ac:dyDescent="0.25">
      <c r="A45">
        <v>63</v>
      </c>
      <c r="B45">
        <f t="shared" si="12"/>
        <v>5.5969086471976549E-2</v>
      </c>
      <c r="D45">
        <f t="shared" si="13"/>
        <v>6.8409337832150641E-2</v>
      </c>
      <c r="H45">
        <v>16</v>
      </c>
      <c r="I45">
        <f t="shared" si="16"/>
        <v>5.9429762171449481E-4</v>
      </c>
      <c r="K45">
        <f t="shared" si="17"/>
        <v>-1.0169045212212175</v>
      </c>
      <c r="O45">
        <v>46</v>
      </c>
      <c r="P45">
        <f t="shared" si="18"/>
        <v>9.8238842136210607E-4</v>
      </c>
      <c r="R45">
        <f t="shared" si="19"/>
        <v>-0.21141766984252541</v>
      </c>
      <c r="V45">
        <v>36</v>
      </c>
      <c r="W45">
        <f t="shared" si="14"/>
        <v>8.1484669092507692E-2</v>
      </c>
      <c r="Y45">
        <f t="shared" si="20"/>
        <v>3.6290181526510423E-7</v>
      </c>
      <c r="AD45">
        <v>28</v>
      </c>
      <c r="AE45">
        <f t="shared" si="21"/>
        <v>5.1626890407374067E-2</v>
      </c>
      <c r="AG45">
        <f t="shared" si="22"/>
        <v>-8.9956455631038068</v>
      </c>
      <c r="AK45">
        <v>42</v>
      </c>
      <c r="AL45">
        <f t="shared" si="23"/>
        <v>2.6698167999415708E-2</v>
      </c>
      <c r="AN45">
        <f t="shared" si="24"/>
        <v>1.4076741143792688</v>
      </c>
      <c r="AR45">
        <v>46</v>
      </c>
      <c r="AS45">
        <f t="shared" si="15"/>
        <v>4.1995152160281597</v>
      </c>
      <c r="AU45">
        <f t="shared" si="25"/>
        <v>-5.8441715043531417</v>
      </c>
    </row>
    <row r="46" spans="1:47" x14ac:dyDescent="0.25">
      <c r="A46">
        <v>64</v>
      </c>
      <c r="B46">
        <f t="shared" si="12"/>
        <v>9.4827943268855727E-2</v>
      </c>
      <c r="H46">
        <v>18</v>
      </c>
      <c r="I46">
        <f t="shared" si="16"/>
        <v>1.448770009307759E-3</v>
      </c>
      <c r="K46">
        <f t="shared" si="17"/>
        <v>0.86333316593957932</v>
      </c>
      <c r="O46">
        <v>48</v>
      </c>
      <c r="P46">
        <f t="shared" si="18"/>
        <v>2.2248633996936797E-3</v>
      </c>
      <c r="R46">
        <f t="shared" si="19"/>
        <v>0.37186340765107673</v>
      </c>
      <c r="V46">
        <v>38</v>
      </c>
      <c r="W46">
        <f t="shared" si="14"/>
        <v>0.21750846501431806</v>
      </c>
      <c r="AD46">
        <v>30</v>
      </c>
      <c r="AE46">
        <f t="shared" si="21"/>
        <v>8.1125921613103974E-2</v>
      </c>
      <c r="AG46">
        <f t="shared" si="22"/>
        <v>9.2595057966884156</v>
      </c>
      <c r="AK46">
        <v>44</v>
      </c>
      <c r="AL46">
        <f t="shared" si="23"/>
        <v>5.5455204004784604E-2</v>
      </c>
      <c r="AN46">
        <f t="shared" si="24"/>
        <v>0.78185457512019241</v>
      </c>
      <c r="AR46">
        <v>48</v>
      </c>
      <c r="AS46">
        <f t="shared" si="15"/>
        <v>6.0146937515033052</v>
      </c>
      <c r="AU46">
        <f t="shared" si="25"/>
        <v>0.12509092702876501</v>
      </c>
    </row>
    <row r="47" spans="1:47" x14ac:dyDescent="0.25">
      <c r="A47">
        <v>65</v>
      </c>
      <c r="B47">
        <f t="shared" si="12"/>
        <v>0.16062281182895272</v>
      </c>
      <c r="H47">
        <v>20</v>
      </c>
      <c r="I47">
        <f t="shared" si="16"/>
        <v>3.5317468502784519E-3</v>
      </c>
      <c r="K47">
        <f xml:space="preserve"> I7-K7</f>
        <v>-9.9670110188788072</v>
      </c>
      <c r="O47">
        <v>50</v>
      </c>
      <c r="P47">
        <f t="shared" si="18"/>
        <v>5.038678443878012E-3</v>
      </c>
      <c r="R47">
        <f t="shared" si="19"/>
        <v>-2.4662165697166927</v>
      </c>
      <c r="V47">
        <v>40</v>
      </c>
      <c r="W47">
        <f t="shared" si="14"/>
        <v>0.57928275141508856</v>
      </c>
      <c r="AD47">
        <v>32</v>
      </c>
      <c r="AE47">
        <f t="shared" si="21"/>
        <v>0.12745887646385884</v>
      </c>
      <c r="AG47">
        <f t="shared" si="22"/>
        <v>-1.1023975223979789</v>
      </c>
      <c r="AK47">
        <v>46</v>
      </c>
      <c r="AL47">
        <f t="shared" si="23"/>
        <v>0.1151512393692061</v>
      </c>
      <c r="AN47">
        <f t="shared" si="24"/>
        <v>-2.9400826220216061</v>
      </c>
      <c r="AR47">
        <v>50</v>
      </c>
      <c r="AS47">
        <f t="shared" si="15"/>
        <v>8.5444791078133928</v>
      </c>
      <c r="AU47">
        <f t="shared" si="25"/>
        <v>-1.5476224775962208</v>
      </c>
    </row>
    <row r="48" spans="1:47" x14ac:dyDescent="0.25">
      <c r="A48">
        <v>66</v>
      </c>
      <c r="B48">
        <f t="shared" si="12"/>
        <v>0.27194414695289515</v>
      </c>
      <c r="H48">
        <v>22</v>
      </c>
      <c r="I48">
        <f t="shared" si="16"/>
        <v>8.6092769661449617E-3</v>
      </c>
      <c r="K48">
        <f xml:space="preserve"> I8-K8</f>
        <v>3.8327871480703379E-4</v>
      </c>
      <c r="O48">
        <v>52</v>
      </c>
      <c r="P48">
        <f t="shared" si="18"/>
        <v>1.1410757618275875E-2</v>
      </c>
      <c r="R48">
        <f t="shared" si="19"/>
        <v>6.9474252086976662E-2</v>
      </c>
      <c r="V48">
        <v>42</v>
      </c>
      <c r="W48">
        <f t="shared" si="14"/>
        <v>1.5335358533340897</v>
      </c>
      <c r="AD48">
        <v>34</v>
      </c>
      <c r="AE48">
        <f t="shared" si="21"/>
        <v>0.20020067055927934</v>
      </c>
      <c r="AG48">
        <f t="shared" si="22"/>
        <v>-2.0458526215545163</v>
      </c>
      <c r="AK48">
        <v>48</v>
      </c>
      <c r="AL48">
        <f t="shared" si="23"/>
        <v>0.23895481060463111</v>
      </c>
      <c r="AN48">
        <f t="shared" si="24"/>
        <v>-5.833672570226085</v>
      </c>
      <c r="AR48">
        <v>52</v>
      </c>
      <c r="AS48">
        <f t="shared" si="15"/>
        <v>12.002412208250933</v>
      </c>
      <c r="AU48">
        <f t="shared" si="25"/>
        <v>-3.3178960040999073E-2</v>
      </c>
    </row>
    <row r="49" spans="1:45" x14ac:dyDescent="0.25">
      <c r="A49">
        <v>67</v>
      </c>
      <c r="B49">
        <f t="shared" si="12"/>
        <v>0.46006238804786859</v>
      </c>
      <c r="H49">
        <v>24</v>
      </c>
      <c r="I49">
        <f t="shared" si="16"/>
        <v>2.0985150573775872E-2</v>
      </c>
      <c r="O49">
        <v>54</v>
      </c>
      <c r="P49">
        <f t="shared" si="18"/>
        <v>2.5839096261989356E-2</v>
      </c>
      <c r="V49">
        <v>44</v>
      </c>
      <c r="W49">
        <f t="shared" si="14"/>
        <v>3.9965417504065393</v>
      </c>
      <c r="AD49">
        <v>36</v>
      </c>
      <c r="AE49">
        <f t="shared" si="21"/>
        <v>0.3143261279529001</v>
      </c>
      <c r="AG49">
        <f xml:space="preserve"> AD9-AF9</f>
        <v>-1.7525613141204701</v>
      </c>
      <c r="AK49">
        <v>50</v>
      </c>
      <c r="AL49">
        <f t="shared" si="23"/>
        <v>0.49520450427628615</v>
      </c>
      <c r="AN49">
        <f t="shared" si="24"/>
        <v>-1.9814284221106107</v>
      </c>
      <c r="AR49">
        <v>54</v>
      </c>
      <c r="AS49">
        <f t="shared" si="15"/>
        <v>16.605669921784031</v>
      </c>
    </row>
    <row r="50" spans="1:45" x14ac:dyDescent="0.25">
      <c r="A50">
        <v>68</v>
      </c>
      <c r="B50">
        <f t="shared" si="12"/>
        <v>0.77729776269082684</v>
      </c>
      <c r="H50">
        <v>26</v>
      </c>
      <c r="I50">
        <f t="shared" si="16"/>
        <v>5.1142297883816995E-2</v>
      </c>
      <c r="O50">
        <v>56</v>
      </c>
      <c r="P50">
        <f t="shared" si="18"/>
        <v>5.8500681473690148E-2</v>
      </c>
      <c r="V50">
        <v>46</v>
      </c>
      <c r="W50">
        <f t="shared" si="14"/>
        <v>10.013102071065315</v>
      </c>
      <c r="AD50">
        <v>38</v>
      </c>
      <c r="AE50">
        <f t="shared" si="21"/>
        <v>0.49318790855371691</v>
      </c>
      <c r="AK50">
        <v>52</v>
      </c>
      <c r="AL50">
        <f t="shared" si="23"/>
        <v>1.0234314416994079</v>
      </c>
      <c r="AR50">
        <v>56</v>
      </c>
      <c r="AS50">
        <f t="shared" si="15"/>
        <v>22.522539615093141</v>
      </c>
    </row>
    <row r="51" spans="1:45" x14ac:dyDescent="0.25">
      <c r="A51">
        <v>69</v>
      </c>
      <c r="B51">
        <f t="shared" si="12"/>
        <v>1.3104026012077064</v>
      </c>
      <c r="H51">
        <v>28</v>
      </c>
      <c r="I51">
        <f t="shared" si="16"/>
        <v>0.12458339804196987</v>
      </c>
      <c r="O51">
        <v>58</v>
      </c>
      <c r="P51">
        <f t="shared" si="18"/>
        <v>0.13239306017555336</v>
      </c>
      <c r="V51">
        <v>48</v>
      </c>
      <c r="W51">
        <f t="shared" si="14"/>
        <v>22.924407510692557</v>
      </c>
      <c r="AD51">
        <v>40</v>
      </c>
      <c r="AE51">
        <f t="shared" si="21"/>
        <v>0.77303858893907973</v>
      </c>
      <c r="AK51">
        <v>54</v>
      </c>
      <c r="AL51">
        <f t="shared" si="23"/>
        <v>2.1032003428111028</v>
      </c>
      <c r="AR51">
        <v>58</v>
      </c>
      <c r="AS51">
        <f t="shared" si="15"/>
        <v>29.794457807180471</v>
      </c>
    </row>
    <row r="52" spans="1:45" x14ac:dyDescent="0.25">
      <c r="A52">
        <v>70</v>
      </c>
      <c r="B52">
        <f t="shared" si="12"/>
        <v>2.2010235076307567</v>
      </c>
      <c r="H52">
        <v>30</v>
      </c>
      <c r="I52">
        <f t="shared" si="16"/>
        <v>0.30316711871062746</v>
      </c>
      <c r="O52">
        <v>60</v>
      </c>
      <c r="P52">
        <f t="shared" si="18"/>
        <v>0.29933956637413178</v>
      </c>
      <c r="V52">
        <v>50</v>
      </c>
      <c r="W52">
        <f t="shared" si="14"/>
        <v>44.290034769242745</v>
      </c>
      <c r="AD52">
        <v>42</v>
      </c>
      <c r="AE52">
        <f t="shared" si="21"/>
        <v>1.2097549782777015</v>
      </c>
      <c r="AK52">
        <v>56</v>
      </c>
      <c r="AL52">
        <f t="shared" si="23"/>
        <v>4.2729952205208903</v>
      </c>
      <c r="AR52">
        <v>60</v>
      </c>
      <c r="AS52">
        <f t="shared" si="15"/>
        <v>38.254988233803374</v>
      </c>
    </row>
    <row r="53" spans="1:45" x14ac:dyDescent="0.25">
      <c r="A53">
        <v>71</v>
      </c>
      <c r="B53">
        <f t="shared" si="12"/>
        <v>3.6744217086427948</v>
      </c>
      <c r="H53">
        <v>32</v>
      </c>
      <c r="I53">
        <f t="shared" si="16"/>
        <v>0.73585510262762688</v>
      </c>
      <c r="O53">
        <v>62</v>
      </c>
      <c r="P53">
        <f t="shared" si="18"/>
        <v>0.67538049291396529</v>
      </c>
      <c r="V53">
        <v>52</v>
      </c>
      <c r="W53">
        <f t="shared" si="14"/>
        <v>68.000304889830176</v>
      </c>
      <c r="AD53">
        <v>44</v>
      </c>
      <c r="AE53">
        <f t="shared" si="21"/>
        <v>1.8884921316251295</v>
      </c>
      <c r="AK53">
        <v>58</v>
      </c>
      <c r="AL53">
        <f t="shared" si="23"/>
        <v>8.4872202284646487</v>
      </c>
      <c r="AR53">
        <v>62</v>
      </c>
      <c r="AS53">
        <f t="shared" si="15"/>
        <v>47.492764747581106</v>
      </c>
    </row>
    <row r="54" spans="1:45" x14ac:dyDescent="0.25">
      <c r="A54">
        <v>72</v>
      </c>
      <c r="B54">
        <f t="shared" si="12"/>
        <v>6.0728889561851229</v>
      </c>
      <c r="H54">
        <v>34</v>
      </c>
      <c r="I54">
        <f t="shared" si="16"/>
        <v>1.7750913168199598</v>
      </c>
      <c r="O54">
        <v>64</v>
      </c>
      <c r="P54">
        <f t="shared" si="18"/>
        <v>1.5166312869870713</v>
      </c>
      <c r="V54">
        <v>54</v>
      </c>
      <c r="W54">
        <f t="shared" si="14"/>
        <v>85.030191287342518</v>
      </c>
      <c r="AD54">
        <v>46</v>
      </c>
      <c r="AE54">
        <f t="shared" si="21"/>
        <v>2.9367168846032992</v>
      </c>
      <c r="AK54">
        <v>60</v>
      </c>
      <c r="AL54">
        <f t="shared" si="23"/>
        <v>16.156238795484441</v>
      </c>
      <c r="AR54">
        <v>64</v>
      </c>
      <c r="AS54">
        <f t="shared" si="15"/>
        <v>56.905387618033956</v>
      </c>
    </row>
    <row r="55" spans="1:45" x14ac:dyDescent="0.25">
      <c r="A55">
        <v>73</v>
      </c>
      <c r="B55">
        <f t="shared" si="12"/>
        <v>9.8764253702547453</v>
      </c>
      <c r="H55">
        <v>36</v>
      </c>
      <c r="I55">
        <f t="shared" si="16"/>
        <v>4.219633450028172</v>
      </c>
      <c r="O55">
        <v>66</v>
      </c>
      <c r="P55">
        <f t="shared" si="18"/>
        <v>3.3701852602046758</v>
      </c>
      <c r="V55">
        <v>56</v>
      </c>
      <c r="W55">
        <f t="shared" si="14"/>
        <v>93.820558529138168</v>
      </c>
      <c r="AD55">
        <v>48</v>
      </c>
      <c r="AE55">
        <f t="shared" si="21"/>
        <v>4.5398458674287481</v>
      </c>
      <c r="AK55">
        <v>62</v>
      </c>
      <c r="AL55">
        <f t="shared" si="23"/>
        <v>28.590008282729006</v>
      </c>
      <c r="AR55">
        <v>66</v>
      </c>
      <c r="AS55">
        <f t="shared" si="15"/>
        <v>65.844171504353142</v>
      </c>
    </row>
    <row r="56" spans="1:45" x14ac:dyDescent="0.25">
      <c r="A56">
        <v>74</v>
      </c>
      <c r="B56">
        <f t="shared" si="12"/>
        <v>15.664873131473083</v>
      </c>
      <c r="H56">
        <v>38</v>
      </c>
      <c r="I56">
        <f t="shared" si="16"/>
        <v>9.6982538154201858</v>
      </c>
      <c r="O56">
        <v>68</v>
      </c>
      <c r="P56">
        <f t="shared" si="18"/>
        <v>7.3206730595936955</v>
      </c>
      <c r="V56">
        <v>58</v>
      </c>
      <c r="W56">
        <f t="shared" si="14"/>
        <v>97.59515234328812</v>
      </c>
      <c r="AD56">
        <v>50</v>
      </c>
      <c r="AE56">
        <f t="shared" si="21"/>
        <v>6.9553987062971467</v>
      </c>
      <c r="AK56">
        <v>64</v>
      </c>
      <c r="AL56">
        <f t="shared" si="23"/>
        <v>45.410152867941079</v>
      </c>
      <c r="AR56">
        <v>68</v>
      </c>
      <c r="AS56">
        <f t="shared" si="15"/>
        <v>73.783058073777738</v>
      </c>
    </row>
    <row r="57" spans="1:45" x14ac:dyDescent="0.25">
      <c r="A57">
        <v>75</v>
      </c>
      <c r="B57">
        <f t="shared" si="12"/>
        <v>23.944509830664686</v>
      </c>
      <c r="H57">
        <v>40</v>
      </c>
      <c r="I57">
        <f t="shared" si="16"/>
        <v>20.749156889611456</v>
      </c>
      <c r="O57">
        <v>70</v>
      </c>
      <c r="P57">
        <f t="shared" si="18"/>
        <v>15.17466868777845</v>
      </c>
      <c r="V57">
        <v>60</v>
      </c>
      <c r="W57">
        <f t="shared" si="14"/>
        <v>99.086555491656085</v>
      </c>
      <c r="AD57">
        <v>52</v>
      </c>
      <c r="AE57">
        <f t="shared" si="21"/>
        <v>10.514646642540599</v>
      </c>
      <c r="AK57">
        <v>66</v>
      </c>
      <c r="AL57">
        <f t="shared" si="23"/>
        <v>63.347553209054205</v>
      </c>
      <c r="AR57">
        <v>70</v>
      </c>
      <c r="AS57">
        <f t="shared" si="15"/>
        <v>80.425269212520718</v>
      </c>
    </row>
    <row r="58" spans="1:45" x14ac:dyDescent="0.25">
      <c r="A58">
        <v>76</v>
      </c>
      <c r="B58">
        <f t="shared" si="12"/>
        <v>34.794814114375129</v>
      </c>
      <c r="H58">
        <v>42</v>
      </c>
      <c r="I58">
        <f t="shared" si="16"/>
        <v>38.959523929574843</v>
      </c>
      <c r="O58">
        <v>72</v>
      </c>
      <c r="P58">
        <f t="shared" si="18"/>
        <v>28.833377639441004</v>
      </c>
      <c r="V58">
        <v>62</v>
      </c>
      <c r="W58">
        <f t="shared" si="14"/>
        <v>99.656299385879947</v>
      </c>
      <c r="AD58">
        <v>54</v>
      </c>
      <c r="AE58">
        <f t="shared" si="21"/>
        <v>15.590072234382944</v>
      </c>
      <c r="AK58">
        <v>68</v>
      </c>
      <c r="AL58">
        <f t="shared" si="23"/>
        <v>78.218145424879808</v>
      </c>
      <c r="AR58">
        <v>72</v>
      </c>
      <c r="AS58">
        <f t="shared" si="15"/>
        <v>85.710551768258881</v>
      </c>
    </row>
    <row r="59" spans="1:45" x14ac:dyDescent="0.25">
      <c r="A59">
        <v>77</v>
      </c>
      <c r="B59">
        <f t="shared" si="12"/>
        <v>47.491678611384657</v>
      </c>
      <c r="H59">
        <v>44</v>
      </c>
      <c r="I59">
        <f t="shared" si="16"/>
        <v>60.875563295080525</v>
      </c>
      <c r="O59">
        <v>74</v>
      </c>
      <c r="P59">
        <f t="shared" si="18"/>
        <v>47.850979611926249</v>
      </c>
      <c r="V59">
        <v>64</v>
      </c>
      <c r="W59">
        <f t="shared" si="14"/>
        <v>99.871138356394283</v>
      </c>
      <c r="AD59">
        <v>56</v>
      </c>
      <c r="AE59">
        <f t="shared" si="21"/>
        <v>22.499424119461644</v>
      </c>
      <c r="AK59">
        <v>70</v>
      </c>
      <c r="AL59">
        <f t="shared" si="23"/>
        <v>88.18109984679954</v>
      </c>
      <c r="AR59">
        <v>74</v>
      </c>
      <c r="AS59">
        <f t="shared" si="15"/>
        <v>89.750642775996425</v>
      </c>
    </row>
    <row r="60" spans="1:45" x14ac:dyDescent="0.25">
      <c r="A60">
        <v>78</v>
      </c>
      <c r="B60">
        <f t="shared" si="12"/>
        <v>60.521354056982432</v>
      </c>
      <c r="H60">
        <v>46</v>
      </c>
      <c r="I60">
        <f t="shared" si="16"/>
        <v>79.136666834060421</v>
      </c>
      <c r="O60">
        <v>76</v>
      </c>
      <c r="P60">
        <f t="shared" si="18"/>
        <v>67.512615818825665</v>
      </c>
      <c r="V60">
        <v>66</v>
      </c>
      <c r="W60">
        <f t="shared" si="14"/>
        <v>99.951751680626174</v>
      </c>
      <c r="AD60">
        <v>58</v>
      </c>
      <c r="AE60">
        <f t="shared" si="21"/>
        <v>31.334210886549382</v>
      </c>
      <c r="AK60">
        <v>72</v>
      </c>
      <c r="AL60">
        <f t="shared" si="23"/>
        <v>93.940082622021606</v>
      </c>
      <c r="AR60">
        <v>76</v>
      </c>
      <c r="AS60">
        <f t="shared" si="15"/>
        <v>92.745154232639393</v>
      </c>
    </row>
    <row r="61" spans="1:45" x14ac:dyDescent="0.25">
      <c r="A61">
        <v>79</v>
      </c>
      <c r="B61">
        <f t="shared" si="12"/>
        <v>72.209750078698221</v>
      </c>
      <c r="H61">
        <v>48</v>
      </c>
      <c r="I61">
        <f t="shared" si="16"/>
        <v>90.240891419667136</v>
      </c>
      <c r="O61">
        <v>78</v>
      </c>
      <c r="P61">
        <f t="shared" si="18"/>
        <v>82.476045202621265</v>
      </c>
      <c r="V61">
        <v>68</v>
      </c>
      <c r="W61">
        <f t="shared" si="14"/>
        <v>99.981944003095819</v>
      </c>
      <c r="AD61">
        <v>60</v>
      </c>
      <c r="AE61">
        <f t="shared" si="21"/>
        <v>41.76846185137164</v>
      </c>
      <c r="AK61">
        <v>74</v>
      </c>
      <c r="AL61">
        <f t="shared" si="23"/>
        <v>96.988719556400241</v>
      </c>
      <c r="AR61">
        <v>78</v>
      </c>
      <c r="AS61">
        <f t="shared" si="15"/>
        <v>94.914347111305759</v>
      </c>
    </row>
    <row r="62" spans="1:45" x14ac:dyDescent="0.25">
      <c r="A62">
        <v>80</v>
      </c>
      <c r="B62">
        <f t="shared" si="12"/>
        <v>81.49564297705308</v>
      </c>
      <c r="H62">
        <v>50</v>
      </c>
      <c r="I62">
        <f t="shared" si="16"/>
        <v>95.752272038760992</v>
      </c>
      <c r="O62">
        <v>80</v>
      </c>
      <c r="P62">
        <f t="shared" si="18"/>
        <v>91.423020909746128</v>
      </c>
      <c r="V62">
        <v>70</v>
      </c>
      <c r="W62">
        <f t="shared" si="14"/>
        <v>99.993244170695149</v>
      </c>
      <c r="AD62">
        <v>62</v>
      </c>
      <c r="AE62">
        <f t="shared" si="21"/>
        <v>52.995645563103807</v>
      </c>
      <c r="AK62">
        <v>76</v>
      </c>
      <c r="AL62">
        <f t="shared" si="23"/>
        <v>98.527679212656338</v>
      </c>
      <c r="AR62">
        <v>80</v>
      </c>
      <c r="AS62">
        <f t="shared" si="15"/>
        <v>96.459711118998925</v>
      </c>
    </row>
    <row r="63" spans="1:45" x14ac:dyDescent="0.25">
      <c r="A63">
        <v>81</v>
      </c>
      <c r="B63">
        <f t="shared" si="12"/>
        <v>88.186353016621041</v>
      </c>
      <c r="H63">
        <v>52</v>
      </c>
      <c r="I63">
        <f t="shared" si="16"/>
        <v>98.212786344920829</v>
      </c>
      <c r="O63">
        <v>82</v>
      </c>
      <c r="P63">
        <f t="shared" si="18"/>
        <v>96.02235848422221</v>
      </c>
      <c r="V63">
        <v>72</v>
      </c>
      <c r="W63">
        <f t="shared" si="14"/>
        <v>99.997472418626842</v>
      </c>
      <c r="AD63">
        <v>64</v>
      </c>
      <c r="AE63">
        <f t="shared" si="21"/>
        <v>63.927632189752622</v>
      </c>
      <c r="AK63">
        <v>78</v>
      </c>
      <c r="AL63">
        <f t="shared" si="23"/>
        <v>99.285921308897912</v>
      </c>
      <c r="AR63">
        <v>82</v>
      </c>
      <c r="AS63">
        <f t="shared" si="15"/>
        <v>97.547622477596221</v>
      </c>
    </row>
    <row r="64" spans="1:45" x14ac:dyDescent="0.25">
      <c r="A64">
        <v>82</v>
      </c>
      <c r="B64">
        <f t="shared" si="12"/>
        <v>92.675303700910348</v>
      </c>
      <c r="H64">
        <v>54</v>
      </c>
      <c r="I64">
        <f t="shared" si="16"/>
        <v>99.25906610852924</v>
      </c>
      <c r="O64">
        <v>84</v>
      </c>
      <c r="P64">
        <f t="shared" si="18"/>
        <v>98.203794478301234</v>
      </c>
      <c r="V64">
        <v>74</v>
      </c>
      <c r="W64">
        <f t="shared" si="14"/>
        <v>99.999054372418513</v>
      </c>
      <c r="AD64">
        <v>66</v>
      </c>
      <c r="AE64">
        <f t="shared" si="21"/>
        <v>73.584425460456345</v>
      </c>
      <c r="AK64">
        <v>80</v>
      </c>
      <c r="AL64">
        <f t="shared" si="23"/>
        <v>99.655037510804277</v>
      </c>
      <c r="AR64">
        <v>84</v>
      </c>
      <c r="AS64">
        <f t="shared" si="15"/>
        <v>98.307091907235559</v>
      </c>
    </row>
    <row r="65" spans="1:45" x14ac:dyDescent="0.25">
      <c r="A65">
        <v>83</v>
      </c>
      <c r="B65">
        <f t="shared" si="12"/>
        <v>95.544717144831083</v>
      </c>
      <c r="H65">
        <v>56</v>
      </c>
      <c r="I65">
        <f t="shared" si="16"/>
        <v>99.694731272047164</v>
      </c>
      <c r="O65">
        <v>86</v>
      </c>
      <c r="P65">
        <f t="shared" si="18"/>
        <v>99.19885906511881</v>
      </c>
      <c r="V65">
        <v>76</v>
      </c>
      <c r="W65">
        <f t="shared" si="14"/>
        <v>99.999646222005524</v>
      </c>
      <c r="AD65">
        <v>68</v>
      </c>
      <c r="AE65">
        <f t="shared" si="21"/>
        <v>81.407886442100846</v>
      </c>
      <c r="AK65">
        <v>82</v>
      </c>
      <c r="AL65">
        <f t="shared" si="23"/>
        <v>99.833672570226085</v>
      </c>
      <c r="AR65">
        <v>86</v>
      </c>
      <c r="AS65">
        <f t="shared" si="15"/>
        <v>98.834174460871267</v>
      </c>
    </row>
    <row r="66" spans="1:45" x14ac:dyDescent="0.25">
      <c r="A66">
        <v>84</v>
      </c>
      <c r="B66">
        <f t="shared" si="12"/>
        <v>97.322527735662845</v>
      </c>
      <c r="H66">
        <v>58</v>
      </c>
      <c r="I66">
        <f t="shared" si="16"/>
        <v>99.874551409589174</v>
      </c>
      <c r="O66">
        <v>88</v>
      </c>
      <c r="P66">
        <f t="shared" si="18"/>
        <v>99.644670871979727</v>
      </c>
      <c r="V66">
        <v>78</v>
      </c>
      <c r="W66">
        <f t="shared" si="14"/>
        <v>99.999867645140426</v>
      </c>
      <c r="AD66">
        <v>70</v>
      </c>
      <c r="AE66">
        <f t="shared" si="21"/>
        <v>87.31375547451573</v>
      </c>
      <c r="AK66">
        <v>84</v>
      </c>
      <c r="AL66">
        <f t="shared" si="23"/>
        <v>99.919877787088836</v>
      </c>
      <c r="AR66">
        <v>88</v>
      </c>
      <c r="AS66">
        <f t="shared" si="15"/>
        <v>99.198489201789229</v>
      </c>
    </row>
    <row r="67" spans="1:45" x14ac:dyDescent="0.25">
      <c r="A67">
        <v>85</v>
      </c>
      <c r="B67">
        <f t="shared" si="12"/>
        <v>98.402790036405065</v>
      </c>
      <c r="H67">
        <v>60</v>
      </c>
      <c r="I67">
        <f t="shared" si="16"/>
        <v>99.948502272023788</v>
      </c>
      <c r="O67">
        <v>90</v>
      </c>
      <c r="P67">
        <f t="shared" si="18"/>
        <v>99.842794423293086</v>
      </c>
      <c r="V67">
        <v>80</v>
      </c>
      <c r="W67">
        <f t="shared" si="14"/>
        <v>99.999950483679456</v>
      </c>
      <c r="AD67">
        <v>72</v>
      </c>
      <c r="AE67">
        <f t="shared" si="21"/>
        <v>91.538589729642879</v>
      </c>
      <c r="AK67">
        <v>86</v>
      </c>
      <c r="AL67">
        <f t="shared" si="23"/>
        <v>99.961421292210318</v>
      </c>
      <c r="AR67">
        <v>90</v>
      </c>
      <c r="AS67">
        <f t="shared" si="15"/>
        <v>99.44959139267425</v>
      </c>
    </row>
    <row r="68" spans="1:45" x14ac:dyDescent="0.25">
      <c r="A68">
        <v>86</v>
      </c>
      <c r="B68">
        <f t="shared" si="12"/>
        <v>99.051453882079713</v>
      </c>
      <c r="H68">
        <v>62</v>
      </c>
      <c r="I68">
        <f t="shared" si="16"/>
        <v>99.978868961962021</v>
      </c>
      <c r="O68">
        <v>92</v>
      </c>
      <c r="P68">
        <f>100/(1+EXP(-$O$11*(O68-$P$11)))</f>
        <v>99.930525747913023</v>
      </c>
      <c r="V68">
        <v>82</v>
      </c>
      <c r="W68">
        <f t="shared" si="14"/>
        <v>99.999981475068338</v>
      </c>
      <c r="AD68">
        <v>74</v>
      </c>
      <c r="AE68">
        <f t="shared" si="21"/>
        <v>94.445947386725408</v>
      </c>
      <c r="AK68">
        <v>88</v>
      </c>
      <c r="AL68">
        <f t="shared" si="23"/>
        <v>99.981428422110611</v>
      </c>
      <c r="AR68">
        <v>92</v>
      </c>
      <c r="AS68">
        <f t="shared" si="15"/>
        <v>99.622326262351478</v>
      </c>
    </row>
    <row r="69" spans="1:45" x14ac:dyDescent="0.25">
      <c r="A69">
        <v>87</v>
      </c>
      <c r="B69">
        <f t="shared" si="12"/>
        <v>99.438184417512346</v>
      </c>
      <c r="H69">
        <v>64</v>
      </c>
      <c r="I69">
        <f t="shared" si="16"/>
        <v>99.991330864414621</v>
      </c>
      <c r="V69">
        <v>84</v>
      </c>
      <c r="W69">
        <f t="shared" si="14"/>
        <v>99.999993069496625</v>
      </c>
      <c r="AD69">
        <v>76</v>
      </c>
      <c r="AE69">
        <f t="shared" si="21"/>
        <v>96.393687297092455</v>
      </c>
      <c r="AK69">
        <v>90</v>
      </c>
      <c r="AL69">
        <f t="shared" si="23"/>
        <v>99.991060672364611</v>
      </c>
      <c r="AR69">
        <v>94</v>
      </c>
      <c r="AS69">
        <f t="shared" si="15"/>
        <v>99.740992888415192</v>
      </c>
    </row>
    <row r="70" spans="1:45" x14ac:dyDescent="0.25">
      <c r="A70">
        <v>88</v>
      </c>
      <c r="B70">
        <f t="shared" si="12"/>
        <v>99.6677703907351</v>
      </c>
      <c r="H70">
        <v>66</v>
      </c>
      <c r="I70">
        <f t="shared" si="16"/>
        <v>99.996443696348905</v>
      </c>
      <c r="V70">
        <v>86</v>
      </c>
      <c r="W70">
        <f t="shared" si="14"/>
        <v>99.99999740717675</v>
      </c>
      <c r="AD70">
        <v>78</v>
      </c>
      <c r="AE70">
        <f t="shared" si="21"/>
        <v>97.675191495614627</v>
      </c>
      <c r="AK70">
        <v>92</v>
      </c>
      <c r="AL70">
        <f t="shared" si="23"/>
        <v>99.995697318436328</v>
      </c>
      <c r="AR70">
        <v>96</v>
      </c>
      <c r="AS70">
        <f t="shared" si="15"/>
        <v>99.82244043244134</v>
      </c>
    </row>
    <row r="71" spans="1:45" x14ac:dyDescent="0.25">
      <c r="A71">
        <v>89</v>
      </c>
      <c r="B71">
        <f t="shared" si="12"/>
        <v>99.803721231316956</v>
      </c>
      <c r="H71">
        <v>68</v>
      </c>
      <c r="I71">
        <f t="shared" si="16"/>
        <v>99.998541156249757</v>
      </c>
      <c r="V71">
        <v>88</v>
      </c>
      <c r="W71">
        <f t="shared" si="14"/>
        <v>99.999999029979236</v>
      </c>
      <c r="AD71">
        <v>80</v>
      </c>
      <c r="AE71">
        <f t="shared" si="21"/>
        <v>98.508359633551038</v>
      </c>
      <c r="AK71">
        <v>94</v>
      </c>
      <c r="AL71">
        <f t="shared" si="23"/>
        <v>99.997929081007271</v>
      </c>
    </row>
    <row r="72" spans="1:45" x14ac:dyDescent="0.25">
      <c r="A72">
        <v>90</v>
      </c>
      <c r="B72">
        <f t="shared" si="12"/>
        <v>99.884104661199373</v>
      </c>
      <c r="H72">
        <v>70</v>
      </c>
      <c r="I72">
        <f t="shared" si="16"/>
        <v>99.999401570009624</v>
      </c>
      <c r="V72">
        <v>90</v>
      </c>
      <c r="W72">
        <f t="shared" si="14"/>
        <v>99.999999637098185</v>
      </c>
      <c r="AD72">
        <v>82</v>
      </c>
      <c r="AE72">
        <f t="shared" si="21"/>
        <v>99.045852621554516</v>
      </c>
      <c r="AK72">
        <v>96</v>
      </c>
      <c r="AL72">
        <f t="shared" si="23"/>
        <v>99.999003259766369</v>
      </c>
    </row>
    <row r="73" spans="1:45" x14ac:dyDescent="0.25">
      <c r="A73">
        <v>91</v>
      </c>
      <c r="B73">
        <f t="shared" si="12"/>
        <v>99.931590662167849</v>
      </c>
      <c r="H73">
        <v>72</v>
      </c>
      <c r="I73">
        <f t="shared" si="16"/>
        <v>99.99975452022467</v>
      </c>
      <c r="V73">
        <v>92</v>
      </c>
      <c r="W73">
        <f t="shared" si="14"/>
        <v>99.999999864232052</v>
      </c>
      <c r="AD73">
        <v>84</v>
      </c>
      <c r="AE73">
        <f t="shared" si="21"/>
        <v>99.390864709019269</v>
      </c>
    </row>
    <row r="74" spans="1:45" x14ac:dyDescent="0.25">
      <c r="A74">
        <v>92</v>
      </c>
      <c r="B74">
        <f t="shared" si="12"/>
        <v>99.959628004556052</v>
      </c>
      <c r="H74">
        <v>74</v>
      </c>
      <c r="I74">
        <f t="shared" si="16"/>
        <v>99.999899302849755</v>
      </c>
      <c r="V74">
        <v>94</v>
      </c>
      <c r="W74">
        <f t="shared" si="14"/>
        <v>99.999999949206824</v>
      </c>
      <c r="AD74">
        <v>86</v>
      </c>
      <c r="AE74">
        <f t="shared" si="21"/>
        <v>99.611612370687951</v>
      </c>
    </row>
    <row r="75" spans="1:45" x14ac:dyDescent="0.25">
      <c r="A75">
        <v>93</v>
      </c>
      <c r="B75">
        <f t="shared" si="12"/>
        <v>99.976177073637643</v>
      </c>
      <c r="H75">
        <v>76</v>
      </c>
      <c r="I75">
        <f t="shared" si="16"/>
        <v>99.999958693511928</v>
      </c>
      <c r="V75">
        <v>96</v>
      </c>
      <c r="W75">
        <f t="shared" si="14"/>
        <v>99.999999980997373</v>
      </c>
      <c r="AD75">
        <v>88</v>
      </c>
      <c r="AE75">
        <f t="shared" si="21"/>
        <v>99.75256131412047</v>
      </c>
    </row>
    <row r="76" spans="1:45" x14ac:dyDescent="0.25">
      <c r="A76">
        <v>94</v>
      </c>
      <c r="B76">
        <f t="shared" si="12"/>
        <v>99.985943392155662</v>
      </c>
      <c r="H76">
        <v>78</v>
      </c>
      <c r="I76">
        <f t="shared" si="16"/>
        <v>99.999983055872434</v>
      </c>
      <c r="V76">
        <v>98</v>
      </c>
      <c r="W76">
        <f t="shared" si="14"/>
        <v>99.999999992890778</v>
      </c>
      <c r="AD76">
        <v>90</v>
      </c>
      <c r="AE76">
        <f t="shared" si="21"/>
        <v>99.842439679539879</v>
      </c>
    </row>
    <row r="77" spans="1:45" x14ac:dyDescent="0.25">
      <c r="A77">
        <v>95</v>
      </c>
      <c r="B77">
        <f t="shared" si="12"/>
        <v>99.991706295499426</v>
      </c>
      <c r="H77">
        <v>80</v>
      </c>
      <c r="I77">
        <f t="shared" si="16"/>
        <v>99.999993049435318</v>
      </c>
      <c r="V77">
        <v>100</v>
      </c>
      <c r="W77">
        <f t="shared" si="14"/>
        <v>99.999999997340325</v>
      </c>
      <c r="AD77">
        <v>92</v>
      </c>
      <c r="AE77">
        <f t="shared" si="21"/>
        <v>99.899703911055823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0053-955E-45EB-9D26-66310E5DBF9E}">
  <dimension ref="A1:AD85"/>
  <sheetViews>
    <sheetView workbookViewId="0">
      <selection activeCell="W11" sqref="W11"/>
    </sheetView>
  </sheetViews>
  <sheetFormatPr defaultRowHeight="15" x14ac:dyDescent="0.25"/>
  <cols>
    <col min="9" max="9" width="9.140625" customWidth="1"/>
    <col min="11" max="11" width="9.140625" customWidth="1"/>
  </cols>
  <sheetData>
    <row r="1" spans="1:30" x14ac:dyDescent="0.25">
      <c r="A1" s="2">
        <v>2006</v>
      </c>
      <c r="H1" s="2">
        <v>2007</v>
      </c>
      <c r="I1" s="2"/>
      <c r="O1" s="2">
        <v>2010</v>
      </c>
      <c r="P1" s="2"/>
      <c r="V1" s="2">
        <v>2013</v>
      </c>
      <c r="W1" s="2"/>
    </row>
    <row r="2" spans="1:30" x14ac:dyDescent="0.25">
      <c r="A2">
        <f>30+31+18</f>
        <v>79</v>
      </c>
      <c r="B2">
        <v>3</v>
      </c>
      <c r="C2" s="3" t="s">
        <v>7</v>
      </c>
      <c r="D2">
        <f>100/(1+EXP(-$A$11*(A2-$B$11)))</f>
        <v>5.0441709793971574</v>
      </c>
      <c r="E2" s="3" t="s">
        <v>6</v>
      </c>
      <c r="F2">
        <f xml:space="preserve"> POWER(D2-B2,2)</f>
        <v>4.1786349930095339</v>
      </c>
      <c r="H2">
        <v>44</v>
      </c>
      <c r="I2">
        <v>0</v>
      </c>
      <c r="J2" s="3" t="s">
        <v>7</v>
      </c>
      <c r="K2">
        <f t="shared" ref="K2:K6" si="0">100/(1+EXP(-$H$11*(H2-$I$11)))</f>
        <v>1.8084763843852862</v>
      </c>
      <c r="L2" s="3" t="s">
        <v>6</v>
      </c>
      <c r="M2">
        <f xml:space="preserve"> POWER(K2-I2,2)</f>
        <v>3.2705868328792778</v>
      </c>
      <c r="O2">
        <f>30+31+13</f>
        <v>74</v>
      </c>
      <c r="P2">
        <v>0</v>
      </c>
      <c r="Q2" s="3" t="s">
        <v>7</v>
      </c>
      <c r="R2">
        <f>100/(1+EXP(-$O$11*(O2-$P$11)))</f>
        <v>0.38179906535484387</v>
      </c>
      <c r="S2" s="3" t="s">
        <v>6</v>
      </c>
      <c r="T2">
        <f xml:space="preserve"> POWER(R2-P2,2)</f>
        <v>0.14577052630583234</v>
      </c>
      <c r="V2">
        <v>67</v>
      </c>
      <c r="W2">
        <v>0</v>
      </c>
      <c r="X2" s="3" t="s">
        <v>7</v>
      </c>
      <c r="Y2">
        <f>100/(1+EXP(-$V$11*(V2-$W$11)))</f>
        <v>4.8471932600607052E-2</v>
      </c>
      <c r="Z2" s="3" t="s">
        <v>6</v>
      </c>
      <c r="AA2">
        <f xml:space="preserve"> POWER(W2-Y2,2)</f>
        <v>2.3495282500377926E-3</v>
      </c>
    </row>
    <row r="3" spans="1:30" x14ac:dyDescent="0.25">
      <c r="A3">
        <f>30+31+25</f>
        <v>86</v>
      </c>
      <c r="B3">
        <v>35</v>
      </c>
      <c r="C3" s="3" t="s">
        <v>7</v>
      </c>
      <c r="D3">
        <f>100/(1+EXP(-$A$11*(A3-$B$11)))</f>
        <v>34.185597575924604</v>
      </c>
      <c r="E3" s="3" t="s">
        <v>6</v>
      </c>
      <c r="F3">
        <f t="shared" ref="F3:F6" si="1" xml:space="preserve"> POWER(D3-B3,2)</f>
        <v>0.66325130833988188</v>
      </c>
      <c r="H3">
        <v>48</v>
      </c>
      <c r="I3">
        <v>9</v>
      </c>
      <c r="J3" s="3" t="s">
        <v>7</v>
      </c>
      <c r="K3">
        <f t="shared" si="0"/>
        <v>8.5874356590000076</v>
      </c>
      <c r="L3" s="3" t="s">
        <v>6</v>
      </c>
      <c r="M3">
        <f t="shared" ref="M3:M6" si="2" xml:space="preserve"> POWER(K3-I3,2)</f>
        <v>0.170209335464758</v>
      </c>
      <c r="O3">
        <f>30+31+20</f>
        <v>81</v>
      </c>
      <c r="P3">
        <v>0</v>
      </c>
      <c r="Q3" s="3" t="s">
        <v>7</v>
      </c>
      <c r="R3">
        <f t="shared" ref="R3:R6" si="3">100/(1+EXP(-$O$11*(O3-$P$11)))</f>
        <v>3.4238099364009611</v>
      </c>
      <c r="S3" s="3" t="s">
        <v>6</v>
      </c>
      <c r="T3">
        <f t="shared" ref="T3:T5" si="4" xml:space="preserve"> POWER(R3-P3,2)</f>
        <v>11.722474480597953</v>
      </c>
      <c r="V3">
        <v>75</v>
      </c>
      <c r="W3">
        <v>1</v>
      </c>
      <c r="X3" s="3" t="s">
        <v>7</v>
      </c>
      <c r="Y3">
        <f t="shared" ref="Y3:Y7" si="5">100/(1+EXP(-$V$11*(V3-$W$11)))</f>
        <v>2.7111642506180478</v>
      </c>
      <c r="Z3" s="3" t="s">
        <v>6</v>
      </c>
      <c r="AA3">
        <f t="shared" ref="AA3:AA7" si="6" xml:space="preserve"> POWER(W3-Y3,2)</f>
        <v>2.9280830925932251</v>
      </c>
    </row>
    <row r="4" spans="1:30" x14ac:dyDescent="0.25">
      <c r="A4">
        <f>30+31+31+1</f>
        <v>93</v>
      </c>
      <c r="B4">
        <v>83</v>
      </c>
      <c r="C4" s="3" t="s">
        <v>7</v>
      </c>
      <c r="D4">
        <f>100/(1+EXP(-$A$11*(A4-$B$11)))</f>
        <v>83.549865365884557</v>
      </c>
      <c r="E4" s="3" t="s">
        <v>6</v>
      </c>
      <c r="F4">
        <f t="shared" si="1"/>
        <v>0.30235192059935767</v>
      </c>
      <c r="H4">
        <v>55</v>
      </c>
      <c r="I4">
        <v>62</v>
      </c>
      <c r="J4" s="3" t="s">
        <v>7</v>
      </c>
      <c r="K4">
        <f t="shared" si="0"/>
        <v>61.923063583962652</v>
      </c>
      <c r="L4" s="3" t="s">
        <v>6</v>
      </c>
      <c r="M4">
        <f t="shared" si="2"/>
        <v>5.9192121126719699E-3</v>
      </c>
      <c r="O4">
        <v>92</v>
      </c>
      <c r="P4">
        <v>55</v>
      </c>
      <c r="Q4" s="3" t="s">
        <v>7</v>
      </c>
      <c r="R4">
        <f t="shared" si="3"/>
        <v>53.898689950928841</v>
      </c>
      <c r="S4" s="3" t="s">
        <v>6</v>
      </c>
      <c r="T4">
        <f t="shared" si="4"/>
        <v>1.2128838241851194</v>
      </c>
      <c r="V4">
        <f>30+31+22</f>
        <v>83</v>
      </c>
      <c r="W4">
        <v>62</v>
      </c>
      <c r="X4" s="3" t="s">
        <v>7</v>
      </c>
      <c r="Y4">
        <f t="shared" si="5"/>
        <v>61.558339003174773</v>
      </c>
      <c r="Z4" s="3" t="s">
        <v>6</v>
      </c>
      <c r="AA4">
        <f t="shared" si="6"/>
        <v>0.19506443611665353</v>
      </c>
    </row>
    <row r="5" spans="1:30" x14ac:dyDescent="0.25">
      <c r="A5">
        <v>102</v>
      </c>
      <c r="B5">
        <v>98</v>
      </c>
      <c r="C5" s="3" t="s">
        <v>7</v>
      </c>
      <c r="D5">
        <f t="shared" ref="D5:D6" si="7">100/(1+EXP(-$A$11*(A5-$B$11)))</f>
        <v>98.961264104365981</v>
      </c>
      <c r="E5" s="3" t="s">
        <v>6</v>
      </c>
      <c r="F5">
        <f t="shared" si="1"/>
        <v>0.92402867834253088</v>
      </c>
      <c r="H5">
        <v>62</v>
      </c>
      <c r="I5">
        <v>96</v>
      </c>
      <c r="J5" s="3" t="s">
        <v>7</v>
      </c>
      <c r="K5">
        <f t="shared" si="0"/>
        <v>96.569810511123165</v>
      </c>
      <c r="L5" s="3" t="s">
        <v>6</v>
      </c>
      <c r="M5">
        <f t="shared" si="2"/>
        <v>0.32468401858644313</v>
      </c>
      <c r="O5">
        <f>30+31+31+8</f>
        <v>100</v>
      </c>
      <c r="P5">
        <v>91</v>
      </c>
      <c r="Q5" s="3" t="s">
        <v>7</v>
      </c>
      <c r="R5">
        <f t="shared" si="3"/>
        <v>93.694966245213749</v>
      </c>
      <c r="S5" s="3" t="s">
        <v>6</v>
      </c>
      <c r="T5">
        <f t="shared" si="4"/>
        <v>7.2628430628414922</v>
      </c>
      <c r="V5">
        <v>89</v>
      </c>
      <c r="W5">
        <v>95</v>
      </c>
      <c r="X5" s="3" t="s">
        <v>7</v>
      </c>
      <c r="Y5">
        <f t="shared" si="5"/>
        <v>97.094856874350526</v>
      </c>
      <c r="Z5" s="3" t="s">
        <v>6</v>
      </c>
      <c r="AA5">
        <f t="shared" si="6"/>
        <v>4.3884253240136566</v>
      </c>
    </row>
    <row r="6" spans="1:30" x14ac:dyDescent="0.25">
      <c r="A6">
        <v>110</v>
      </c>
      <c r="B6">
        <v>100</v>
      </c>
      <c r="C6" s="3" t="s">
        <v>7</v>
      </c>
      <c r="D6">
        <f t="shared" si="7"/>
        <v>99.922556582024512</v>
      </c>
      <c r="E6" s="3" t="s">
        <v>6</v>
      </c>
      <c r="F6">
        <f t="shared" si="1"/>
        <v>5.997482987726092E-3</v>
      </c>
      <c r="H6">
        <v>69</v>
      </c>
      <c r="I6">
        <v>100</v>
      </c>
      <c r="J6" s="3" t="s">
        <v>7</v>
      </c>
      <c r="K6">
        <f t="shared" si="0"/>
        <v>99.795235950300153</v>
      </c>
      <c r="L6" s="3" t="s">
        <v>6</v>
      </c>
      <c r="M6">
        <f t="shared" si="2"/>
        <v>4.192831604948135E-2</v>
      </c>
      <c r="O6">
        <f>30+31+31+21</f>
        <v>113</v>
      </c>
      <c r="P6">
        <v>100</v>
      </c>
      <c r="Q6" s="3" t="s">
        <v>7</v>
      </c>
      <c r="R6">
        <f t="shared" si="3"/>
        <v>99.892046747810198</v>
      </c>
      <c r="S6" s="3" t="s">
        <v>6</v>
      </c>
      <c r="T6">
        <f xml:space="preserve"> POWER(R6-P6,2)</f>
        <v>1.1653904658354921E-2</v>
      </c>
      <c r="V6">
        <v>97</v>
      </c>
      <c r="W6">
        <v>99</v>
      </c>
      <c r="X6" s="3" t="s">
        <v>7</v>
      </c>
      <c r="Y6">
        <f t="shared" si="5"/>
        <v>99.94795808033254</v>
      </c>
      <c r="Z6" s="3" t="s">
        <v>6</v>
      </c>
      <c r="AA6">
        <f t="shared" si="6"/>
        <v>0.89862452206775523</v>
      </c>
    </row>
    <row r="7" spans="1:30" x14ac:dyDescent="0.25">
      <c r="V7">
        <v>102</v>
      </c>
      <c r="W7">
        <v>100</v>
      </c>
      <c r="X7" s="3" t="s">
        <v>7</v>
      </c>
      <c r="Y7">
        <f t="shared" si="5"/>
        <v>99.995860561345168</v>
      </c>
      <c r="Z7" s="3" t="s">
        <v>6</v>
      </c>
      <c r="AA7">
        <f t="shared" si="6"/>
        <v>1.7134952377116581E-5</v>
      </c>
    </row>
    <row r="8" spans="1:30" x14ac:dyDescent="0.25">
      <c r="X8" s="3"/>
      <c r="Z8" s="3"/>
    </row>
    <row r="9" spans="1:30" x14ac:dyDescent="0.25">
      <c r="X9" s="3"/>
      <c r="Z9" s="3"/>
      <c r="AA9" s="2"/>
      <c r="AB9" s="2"/>
      <c r="AC9" s="2"/>
      <c r="AD9" s="2"/>
    </row>
    <row r="10" spans="1:30" x14ac:dyDescent="0.25">
      <c r="A10" t="s">
        <v>3</v>
      </c>
      <c r="B10" t="s">
        <v>9</v>
      </c>
      <c r="F10">
        <f xml:space="preserve"> SUM(F2:F6)</f>
        <v>6.0742643832790302</v>
      </c>
      <c r="H10" t="s">
        <v>3</v>
      </c>
      <c r="I10" t="s">
        <v>9</v>
      </c>
      <c r="M10">
        <f xml:space="preserve"> SUM(M2:M6)</f>
        <v>3.8133277150926319</v>
      </c>
      <c r="O10" t="s">
        <v>3</v>
      </c>
      <c r="P10" t="s">
        <v>9</v>
      </c>
      <c r="T10">
        <f xml:space="preserve"> SUM(T2:T6)</f>
        <v>20.355625798588751</v>
      </c>
      <c r="V10" t="s">
        <v>3</v>
      </c>
      <c r="W10" t="s">
        <v>9</v>
      </c>
      <c r="AA10">
        <f xml:space="preserve"> SUM(AA2:AA7)</f>
        <v>8.4125640379937057</v>
      </c>
    </row>
    <row r="11" spans="1:30" x14ac:dyDescent="0.25">
      <c r="A11" s="2">
        <v>0.32573489233466196</v>
      </c>
      <c r="B11" s="2">
        <v>88.010942885639139</v>
      </c>
      <c r="H11" s="2">
        <v>0.40733810263529291</v>
      </c>
      <c r="I11" s="2">
        <v>53.806190862162332</v>
      </c>
      <c r="O11" s="2">
        <v>0.31780391717701711</v>
      </c>
      <c r="P11" s="2">
        <v>91.508298051575679</v>
      </c>
      <c r="V11" s="2">
        <v>0.50639370253357852</v>
      </c>
      <c r="W11" s="2">
        <v>82.070202628483585</v>
      </c>
    </row>
    <row r="42" spans="2:25" x14ac:dyDescent="0.25">
      <c r="B42">
        <v>70</v>
      </c>
      <c r="C42">
        <f>100/(1+EXP(-$A$11*(B42-$B$11)))</f>
        <v>0.2823944870202863</v>
      </c>
      <c r="E42">
        <f xml:space="preserve"> B2-D2</f>
        <v>-2.0441709793971574</v>
      </c>
      <c r="H42">
        <v>40</v>
      </c>
      <c r="I42">
        <f>100/(1+EXP(-$H$11*(H42-$I$11)))</f>
        <v>0.35979464564256369</v>
      </c>
      <c r="K42">
        <f xml:space="preserve"> I2-K2</f>
        <v>-1.8084763843852862</v>
      </c>
      <c r="O42">
        <v>74</v>
      </c>
      <c r="P42">
        <f>100/(1+EXP(-$O$11*(O42-$P$11)))</f>
        <v>0.38179906535484387</v>
      </c>
      <c r="R42">
        <f xml:space="preserve"> P2-R2</f>
        <v>-0.38179906535484387</v>
      </c>
      <c r="V42">
        <v>65</v>
      </c>
      <c r="W42">
        <f>100/(1+EXP(-$V$11*(V42-$W$11)))</f>
        <v>1.7610692227396335E-2</v>
      </c>
      <c r="Y42">
        <f xml:space="preserve"> W2-Y2</f>
        <v>-4.8471932600607052E-2</v>
      </c>
    </row>
    <row r="43" spans="2:25" x14ac:dyDescent="0.25">
      <c r="B43">
        <v>71</v>
      </c>
      <c r="C43">
        <f t="shared" ref="C43:C85" si="8">100/(1+EXP(-$A$11*(B43-$B$11)))</f>
        <v>0.3907051220560302</v>
      </c>
      <c r="E43">
        <f t="shared" ref="E43:E45" si="9" xml:space="preserve"> B3-D3</f>
        <v>0.81440242407539642</v>
      </c>
      <c r="H43">
        <v>41</v>
      </c>
      <c r="I43">
        <f t="shared" ref="I43:I77" si="10">100/(1+EXP(-$H$11*(H43-$I$11)))</f>
        <v>0.5397273398795116</v>
      </c>
      <c r="K43">
        <f t="shared" ref="K43:K46" si="11" xml:space="preserve"> I3-K3</f>
        <v>0.4125643409999924</v>
      </c>
      <c r="O43">
        <v>75</v>
      </c>
      <c r="P43">
        <f t="shared" ref="P43:P85" si="12">100/(1+EXP(-$O$11*(O43-$P$11)))</f>
        <v>0.52388440734701969</v>
      </c>
      <c r="R43">
        <f t="shared" ref="R43:R46" si="13" xml:space="preserve"> P3-R3</f>
        <v>-3.4238099364009611</v>
      </c>
      <c r="V43">
        <v>66</v>
      </c>
      <c r="W43">
        <f t="shared" ref="W43:W85" si="14">100/(1+EXP(-$V$11*(V43-$W$11)))</f>
        <v>2.921796714125259E-2</v>
      </c>
      <c r="Y43">
        <f xml:space="preserve"> W3-Y3</f>
        <v>-1.7111642506180478</v>
      </c>
    </row>
    <row r="44" spans="2:25" x14ac:dyDescent="0.25">
      <c r="B44">
        <v>72</v>
      </c>
      <c r="C44">
        <f t="shared" si="8"/>
        <v>0.54033252223387918</v>
      </c>
      <c r="E44">
        <f t="shared" si="9"/>
        <v>-0.54986536588455692</v>
      </c>
      <c r="H44">
        <v>42</v>
      </c>
      <c r="I44">
        <f t="shared" si="10"/>
        <v>0.8089135489815279</v>
      </c>
      <c r="K44">
        <f t="shared" si="11"/>
        <v>7.6936416037348465E-2</v>
      </c>
      <c r="O44">
        <v>76</v>
      </c>
      <c r="P44">
        <f t="shared" si="12"/>
        <v>0.71846501412634622</v>
      </c>
      <c r="R44">
        <f t="shared" si="13"/>
        <v>1.1013100490711594</v>
      </c>
      <c r="V44">
        <v>67</v>
      </c>
      <c r="W44">
        <f t="shared" si="14"/>
        <v>4.8471932600607052E-2</v>
      </c>
      <c r="Y44">
        <f t="shared" ref="Y44:Y47" si="15" xml:space="preserve"> W4-Y4</f>
        <v>0.44166099682522741</v>
      </c>
    </row>
    <row r="45" spans="2:25" x14ac:dyDescent="0.25">
      <c r="B45">
        <v>73</v>
      </c>
      <c r="C45">
        <f t="shared" si="8"/>
        <v>0.74683273569488773</v>
      </c>
      <c r="E45">
        <f t="shared" si="9"/>
        <v>-0.96126410436598064</v>
      </c>
      <c r="H45">
        <v>43</v>
      </c>
      <c r="I45">
        <f t="shared" si="10"/>
        <v>1.2107207061198406</v>
      </c>
      <c r="K45">
        <f t="shared" si="11"/>
        <v>-0.5698105111231655</v>
      </c>
      <c r="O45">
        <v>77</v>
      </c>
      <c r="P45">
        <f t="shared" si="12"/>
        <v>0.98460122144854245</v>
      </c>
      <c r="R45">
        <f t="shared" si="13"/>
        <v>-2.6949662452137488</v>
      </c>
      <c r="V45">
        <v>68</v>
      </c>
      <c r="W45">
        <f t="shared" si="14"/>
        <v>8.0403612036585428E-2</v>
      </c>
      <c r="Y45">
        <f t="shared" si="15"/>
        <v>-2.0948568743505263</v>
      </c>
    </row>
    <row r="46" spans="2:25" x14ac:dyDescent="0.25">
      <c r="B46">
        <v>74</v>
      </c>
      <c r="C46">
        <f t="shared" si="8"/>
        <v>1.0314332295143376</v>
      </c>
      <c r="E46">
        <f xml:space="preserve"> B6-D6</f>
        <v>7.7443417975487705E-2</v>
      </c>
      <c r="H46">
        <v>44</v>
      </c>
      <c r="I46">
        <f t="shared" si="10"/>
        <v>1.8084763843852862</v>
      </c>
      <c r="K46">
        <f t="shared" si="11"/>
        <v>0.20476404969984685</v>
      </c>
      <c r="O46">
        <v>78</v>
      </c>
      <c r="P46">
        <f t="shared" si="12"/>
        <v>1.3479819919504938</v>
      </c>
      <c r="R46">
        <f t="shared" si="13"/>
        <v>0.10795325218980167</v>
      </c>
      <c r="V46">
        <v>69</v>
      </c>
      <c r="W46">
        <f t="shared" si="14"/>
        <v>0.13334274531482315</v>
      </c>
      <c r="Y46">
        <f t="shared" si="15"/>
        <v>-0.94795808033254048</v>
      </c>
    </row>
    <row r="47" spans="2:25" x14ac:dyDescent="0.25">
      <c r="B47">
        <v>75</v>
      </c>
      <c r="C47">
        <f t="shared" si="8"/>
        <v>1.4229334684271071</v>
      </c>
      <c r="H47">
        <v>45</v>
      </c>
      <c r="I47">
        <f t="shared" si="10"/>
        <v>2.6933093331535649</v>
      </c>
      <c r="O47">
        <v>79</v>
      </c>
      <c r="P47">
        <f t="shared" si="12"/>
        <v>1.8429772802908018</v>
      </c>
      <c r="V47">
        <v>70</v>
      </c>
      <c r="W47">
        <f t="shared" si="14"/>
        <v>0.22106080745486931</v>
      </c>
      <c r="Y47">
        <f t="shared" si="15"/>
        <v>4.1394386548319062E-3</v>
      </c>
    </row>
    <row r="48" spans="2:25" x14ac:dyDescent="0.25">
      <c r="B48">
        <v>76</v>
      </c>
      <c r="C48">
        <f t="shared" si="8"/>
        <v>1.9600920416218746</v>
      </c>
      <c r="H48">
        <v>46</v>
      </c>
      <c r="I48">
        <f t="shared" si="10"/>
        <v>3.9934573794604638</v>
      </c>
      <c r="O48">
        <v>80</v>
      </c>
      <c r="P48">
        <f t="shared" si="12"/>
        <v>2.5151066915558085</v>
      </c>
      <c r="V48">
        <v>71</v>
      </c>
      <c r="W48">
        <f t="shared" si="14"/>
        <v>0.36627159754241034</v>
      </c>
    </row>
    <row r="49" spans="2:23" x14ac:dyDescent="0.25">
      <c r="B49">
        <v>77</v>
      </c>
      <c r="C49">
        <f t="shared" si="8"/>
        <v>2.6944857370597997</v>
      </c>
      <c r="H49">
        <v>47</v>
      </c>
      <c r="I49">
        <f t="shared" si="10"/>
        <v>5.8832822848609805</v>
      </c>
      <c r="O49">
        <v>81</v>
      </c>
      <c r="P49">
        <f t="shared" si="12"/>
        <v>3.4238099364009611</v>
      </c>
      <c r="V49">
        <v>72</v>
      </c>
      <c r="W49">
        <f t="shared" si="14"/>
        <v>0.60628909439613388</v>
      </c>
    </row>
    <row r="50" spans="2:23" x14ac:dyDescent="0.25">
      <c r="B50">
        <v>78</v>
      </c>
      <c r="C50">
        <f t="shared" si="8"/>
        <v>3.6936703627587342</v>
      </c>
      <c r="H50">
        <v>48</v>
      </c>
      <c r="I50">
        <f t="shared" si="10"/>
        <v>8.5874356590000076</v>
      </c>
      <c r="O50">
        <v>82</v>
      </c>
      <c r="P50">
        <f t="shared" si="12"/>
        <v>4.6451817364767169</v>
      </c>
      <c r="V50">
        <v>73</v>
      </c>
      <c r="W50">
        <f t="shared" si="14"/>
        <v>1.0020080879580586</v>
      </c>
    </row>
    <row r="51" spans="2:23" x14ac:dyDescent="0.25">
      <c r="B51">
        <v>79</v>
      </c>
      <c r="C51">
        <f t="shared" si="8"/>
        <v>5.0441709793971574</v>
      </c>
      <c r="H51">
        <v>49</v>
      </c>
      <c r="I51">
        <f t="shared" si="10"/>
        <v>12.371133370242866</v>
      </c>
      <c r="O51">
        <v>83</v>
      </c>
      <c r="P51">
        <f t="shared" si="12"/>
        <v>6.2739475061963743</v>
      </c>
      <c r="V51">
        <v>74</v>
      </c>
      <c r="W51">
        <f t="shared" si="14"/>
        <v>1.6517169097996127</v>
      </c>
    </row>
    <row r="52" spans="2:23" x14ac:dyDescent="0.25">
      <c r="B52">
        <v>80</v>
      </c>
      <c r="C52">
        <f t="shared" si="8"/>
        <v>6.8533112558828666</v>
      </c>
      <c r="H52">
        <v>50</v>
      </c>
      <c r="I52">
        <f t="shared" si="10"/>
        <v>17.502755543961843</v>
      </c>
      <c r="O52">
        <v>84</v>
      </c>
      <c r="P52">
        <f t="shared" si="12"/>
        <v>8.4233668395692103</v>
      </c>
      <c r="V52">
        <v>75</v>
      </c>
      <c r="W52">
        <f t="shared" si="14"/>
        <v>2.7111642506180478</v>
      </c>
    </row>
    <row r="53" spans="2:23" x14ac:dyDescent="0.25">
      <c r="B53">
        <v>81</v>
      </c>
      <c r="C53">
        <f t="shared" si="8"/>
        <v>9.2481214732907393</v>
      </c>
      <c r="H53">
        <v>51</v>
      </c>
      <c r="I53">
        <f t="shared" si="10"/>
        <v>24.17574333225609</v>
      </c>
      <c r="O53">
        <v>85</v>
      </c>
      <c r="P53">
        <f t="shared" si="12"/>
        <v>11.221004960178911</v>
      </c>
      <c r="V53">
        <v>76</v>
      </c>
      <c r="W53">
        <f t="shared" si="14"/>
        <v>4.4196261892614599</v>
      </c>
    </row>
    <row r="54" spans="2:23" x14ac:dyDescent="0.25">
      <c r="B54">
        <v>82</v>
      </c>
      <c r="C54">
        <f t="shared" si="8"/>
        <v>12.368649257583623</v>
      </c>
      <c r="H54">
        <v>52</v>
      </c>
      <c r="I54">
        <f t="shared" si="10"/>
        <v>32.393850142032193</v>
      </c>
      <c r="O54">
        <v>86</v>
      </c>
      <c r="P54">
        <f t="shared" si="12"/>
        <v>14.797674377056003</v>
      </c>
      <c r="V54">
        <v>77</v>
      </c>
      <c r="W54">
        <f t="shared" si="14"/>
        <v>7.1258344607266189</v>
      </c>
    </row>
    <row r="55" spans="2:23" x14ac:dyDescent="0.25">
      <c r="B55">
        <v>83</v>
      </c>
      <c r="C55">
        <f t="shared" si="8"/>
        <v>16.352387951208925</v>
      </c>
      <c r="H55">
        <v>53</v>
      </c>
      <c r="I55">
        <f t="shared" si="10"/>
        <v>41.863186334530866</v>
      </c>
      <c r="O55">
        <v>87</v>
      </c>
      <c r="P55">
        <f t="shared" si="12"/>
        <v>19.26698203623917</v>
      </c>
      <c r="V55">
        <v>78</v>
      </c>
      <c r="W55">
        <f t="shared" si="14"/>
        <v>11.293308148158891</v>
      </c>
    </row>
    <row r="56" spans="2:23" x14ac:dyDescent="0.25">
      <c r="B56">
        <v>84</v>
      </c>
      <c r="C56">
        <f t="shared" si="8"/>
        <v>21.30724312200174</v>
      </c>
      <c r="H56">
        <v>54</v>
      </c>
      <c r="I56">
        <f t="shared" si="10"/>
        <v>51.972621746755806</v>
      </c>
      <c r="O56">
        <v>88</v>
      </c>
      <c r="P56">
        <f t="shared" si="12"/>
        <v>24.694904716060421</v>
      </c>
      <c r="V56">
        <v>79</v>
      </c>
      <c r="W56">
        <f t="shared" si="14"/>
        <v>17.440397497451702</v>
      </c>
    </row>
    <row r="57" spans="2:23" x14ac:dyDescent="0.25">
      <c r="B57">
        <v>85</v>
      </c>
      <c r="C57">
        <f t="shared" si="8"/>
        <v>27.273919282374532</v>
      </c>
      <c r="H57">
        <v>55</v>
      </c>
      <c r="I57">
        <f t="shared" si="10"/>
        <v>61.923063583962652</v>
      </c>
      <c r="O57">
        <v>89</v>
      </c>
      <c r="P57">
        <f t="shared" si="12"/>
        <v>31.063614528655986</v>
      </c>
      <c r="V57">
        <v>80</v>
      </c>
      <c r="W57">
        <f t="shared" si="14"/>
        <v>25.954445999022582</v>
      </c>
    </row>
    <row r="58" spans="2:23" x14ac:dyDescent="0.25">
      <c r="B58">
        <v>86</v>
      </c>
      <c r="C58">
        <f t="shared" si="8"/>
        <v>34.185597575924604</v>
      </c>
      <c r="H58">
        <v>56</v>
      </c>
      <c r="I58">
        <f t="shared" si="10"/>
        <v>70.963707097014534</v>
      </c>
      <c r="O58">
        <v>90</v>
      </c>
      <c r="P58">
        <f t="shared" si="12"/>
        <v>38.240727134717368</v>
      </c>
      <c r="V58">
        <v>81</v>
      </c>
      <c r="W58">
        <f t="shared" si="14"/>
        <v>36.773550418738964</v>
      </c>
    </row>
    <row r="59" spans="2:23" x14ac:dyDescent="0.25">
      <c r="B59">
        <v>87</v>
      </c>
      <c r="C59">
        <f t="shared" si="8"/>
        <v>41.841110649958274</v>
      </c>
      <c r="H59">
        <v>57</v>
      </c>
      <c r="I59">
        <f t="shared" si="10"/>
        <v>78.599653110486543</v>
      </c>
      <c r="O59">
        <v>91</v>
      </c>
      <c r="P59">
        <f t="shared" si="12"/>
        <v>45.970281314500156</v>
      </c>
      <c r="V59">
        <v>82</v>
      </c>
      <c r="W59">
        <f t="shared" si="14"/>
        <v>49.111339365744477</v>
      </c>
    </row>
    <row r="60" spans="2:23" x14ac:dyDescent="0.25">
      <c r="B60">
        <v>88</v>
      </c>
      <c r="C60">
        <f t="shared" si="8"/>
        <v>49.910888102463645</v>
      </c>
      <c r="H60">
        <v>58</v>
      </c>
      <c r="I60">
        <f t="shared" si="10"/>
        <v>84.661543005565704</v>
      </c>
      <c r="O60">
        <v>92</v>
      </c>
      <c r="P60">
        <f t="shared" si="12"/>
        <v>53.898689950928841</v>
      </c>
      <c r="V60">
        <v>83</v>
      </c>
      <c r="W60">
        <f t="shared" si="14"/>
        <v>61.558339003174773</v>
      </c>
    </row>
    <row r="61" spans="2:23" x14ac:dyDescent="0.25">
      <c r="B61">
        <v>89</v>
      </c>
      <c r="C61">
        <f t="shared" si="8"/>
        <v>57.985310708706997</v>
      </c>
      <c r="H61">
        <v>59</v>
      </c>
      <c r="I61">
        <f t="shared" si="10"/>
        <v>89.24136867079045</v>
      </c>
      <c r="O61">
        <v>93</v>
      </c>
      <c r="P61">
        <f t="shared" si="12"/>
        <v>61.634631521811244</v>
      </c>
      <c r="V61">
        <v>84</v>
      </c>
      <c r="W61">
        <f t="shared" si="14"/>
        <v>72.655967976665224</v>
      </c>
    </row>
    <row r="62" spans="2:23" x14ac:dyDescent="0.25">
      <c r="B62">
        <v>90</v>
      </c>
      <c r="C62">
        <f t="shared" si="8"/>
        <v>65.653827281563977</v>
      </c>
      <c r="H62">
        <v>60</v>
      </c>
      <c r="I62">
        <f t="shared" si="10"/>
        <v>92.573680281654504</v>
      </c>
      <c r="O62">
        <v>94</v>
      </c>
      <c r="P62">
        <f t="shared" si="12"/>
        <v>68.823328112813968</v>
      </c>
      <c r="V62">
        <v>85</v>
      </c>
      <c r="W62">
        <f t="shared" si="14"/>
        <v>81.512038623248401</v>
      </c>
    </row>
    <row r="63" spans="2:23" x14ac:dyDescent="0.25">
      <c r="B63">
        <v>91</v>
      </c>
      <c r="C63">
        <f t="shared" si="8"/>
        <v>72.584447143070449</v>
      </c>
      <c r="H63">
        <v>61</v>
      </c>
      <c r="I63">
        <f t="shared" si="10"/>
        <v>94.932471383592244</v>
      </c>
      <c r="O63">
        <v>95</v>
      </c>
      <c r="P63">
        <f t="shared" si="12"/>
        <v>75.20688067162439</v>
      </c>
      <c r="V63">
        <v>86</v>
      </c>
      <c r="W63">
        <f t="shared" si="14"/>
        <v>87.974574442400538</v>
      </c>
    </row>
    <row r="64" spans="2:23" x14ac:dyDescent="0.25">
      <c r="B64">
        <v>92</v>
      </c>
      <c r="C64">
        <f t="shared" si="8"/>
        <v>78.572979287040184</v>
      </c>
      <c r="H64">
        <v>62</v>
      </c>
      <c r="I64">
        <f t="shared" si="10"/>
        <v>96.569810511123165</v>
      </c>
      <c r="O64">
        <v>96</v>
      </c>
      <c r="P64">
        <f t="shared" si="12"/>
        <v>80.650844085294978</v>
      </c>
      <c r="V64">
        <v>87</v>
      </c>
      <c r="W64">
        <f t="shared" si="14"/>
        <v>92.389035081533478</v>
      </c>
    </row>
    <row r="65" spans="2:23" x14ac:dyDescent="0.25">
      <c r="B65">
        <v>93</v>
      </c>
      <c r="C65">
        <f t="shared" si="8"/>
        <v>83.549865365884557</v>
      </c>
      <c r="H65">
        <v>63</v>
      </c>
      <c r="I65">
        <f t="shared" si="10"/>
        <v>97.690986160192708</v>
      </c>
      <c r="O65">
        <v>97</v>
      </c>
      <c r="P65">
        <f t="shared" si="12"/>
        <v>85.135703821302712</v>
      </c>
      <c r="V65">
        <v>88</v>
      </c>
      <c r="W65">
        <f t="shared" si="14"/>
        <v>95.270100412319465</v>
      </c>
    </row>
    <row r="66" spans="2:23" x14ac:dyDescent="0.25">
      <c r="B66">
        <v>94</v>
      </c>
      <c r="C66">
        <f t="shared" si="8"/>
        <v>87.553873753827844</v>
      </c>
      <c r="H66">
        <v>64</v>
      </c>
      <c r="I66">
        <f t="shared" si="10"/>
        <v>98.451575541479897</v>
      </c>
      <c r="O66">
        <v>98</v>
      </c>
      <c r="P66">
        <f t="shared" si="12"/>
        <v>88.726345385553387</v>
      </c>
      <c r="V66">
        <v>89</v>
      </c>
      <c r="W66">
        <f t="shared" si="14"/>
        <v>97.094856874350526</v>
      </c>
    </row>
    <row r="67" spans="2:23" x14ac:dyDescent="0.25">
      <c r="B67">
        <v>95</v>
      </c>
      <c r="C67">
        <f t="shared" si="8"/>
        <v>90.691872207928739</v>
      </c>
      <c r="H67">
        <v>65</v>
      </c>
      <c r="I67">
        <f t="shared" si="10"/>
        <v>98.964282906423577</v>
      </c>
      <c r="O67">
        <v>99</v>
      </c>
      <c r="P67">
        <f t="shared" si="12"/>
        <v>91.535858706763108</v>
      </c>
      <c r="V67">
        <v>90</v>
      </c>
      <c r="W67">
        <f t="shared" si="14"/>
        <v>98.228725678024119</v>
      </c>
    </row>
    <row r="68" spans="2:23" x14ac:dyDescent="0.25">
      <c r="B68">
        <v>96</v>
      </c>
      <c r="C68">
        <f t="shared" si="8"/>
        <v>93.101039868986788</v>
      </c>
      <c r="H68">
        <v>66</v>
      </c>
      <c r="I68">
        <f t="shared" si="10"/>
        <v>99.308417440337493</v>
      </c>
      <c r="O68">
        <v>100</v>
      </c>
      <c r="P68">
        <f t="shared" si="12"/>
        <v>93.694966245213749</v>
      </c>
      <c r="V68">
        <v>91</v>
      </c>
      <c r="W68">
        <f t="shared" si="14"/>
        <v>98.924948770734446</v>
      </c>
    </row>
    <row r="69" spans="2:23" x14ac:dyDescent="0.25">
      <c r="B69">
        <v>97</v>
      </c>
      <c r="C69">
        <f t="shared" si="8"/>
        <v>94.921573559311796</v>
      </c>
      <c r="H69">
        <v>67</v>
      </c>
      <c r="I69">
        <f t="shared" si="10"/>
        <v>99.538740395758609</v>
      </c>
      <c r="O69">
        <v>101</v>
      </c>
      <c r="P69">
        <f t="shared" si="12"/>
        <v>95.331400260491392</v>
      </c>
      <c r="V69">
        <v>92</v>
      </c>
      <c r="W69">
        <f t="shared" si="14"/>
        <v>99.349324798423766</v>
      </c>
    </row>
    <row r="70" spans="2:23" x14ac:dyDescent="0.25">
      <c r="B70">
        <v>98</v>
      </c>
      <c r="C70">
        <f t="shared" si="8"/>
        <v>96.280886344997583</v>
      </c>
      <c r="H70">
        <v>68</v>
      </c>
      <c r="I70">
        <f t="shared" si="10"/>
        <v>99.692594601425682</v>
      </c>
      <c r="O70">
        <v>102</v>
      </c>
      <c r="P70">
        <f t="shared" si="12"/>
        <v>96.558707212189802</v>
      </c>
      <c r="V70">
        <v>93</v>
      </c>
      <c r="W70">
        <f t="shared" si="14"/>
        <v>99.606844345597622</v>
      </c>
    </row>
    <row r="71" spans="2:23" x14ac:dyDescent="0.25">
      <c r="B71">
        <v>99</v>
      </c>
      <c r="C71">
        <f t="shared" si="8"/>
        <v>97.286759796197302</v>
      </c>
      <c r="H71">
        <v>69</v>
      </c>
      <c r="I71">
        <f t="shared" si="10"/>
        <v>99.795235950300153</v>
      </c>
      <c r="O71">
        <v>103</v>
      </c>
      <c r="P71">
        <f t="shared" si="12"/>
        <v>97.471929065830395</v>
      </c>
      <c r="V71">
        <v>94</v>
      </c>
      <c r="W71">
        <f t="shared" si="14"/>
        <v>99.762688110761189</v>
      </c>
    </row>
    <row r="72" spans="2:23" x14ac:dyDescent="0.25">
      <c r="B72">
        <v>100</v>
      </c>
      <c r="C72">
        <f t="shared" si="8"/>
        <v>98.026161413514856</v>
      </c>
      <c r="H72">
        <v>70</v>
      </c>
      <c r="I72">
        <f t="shared" si="10"/>
        <v>99.863652663803549</v>
      </c>
      <c r="O72">
        <v>104</v>
      </c>
      <c r="P72">
        <f t="shared" si="12"/>
        <v>98.147457163907845</v>
      </c>
      <c r="V72">
        <v>95</v>
      </c>
      <c r="W72">
        <f t="shared" si="14"/>
        <v>99.856845433706781</v>
      </c>
    </row>
    <row r="73" spans="2:23" x14ac:dyDescent="0.25">
      <c r="B73">
        <v>101</v>
      </c>
      <c r="C73">
        <f t="shared" si="8"/>
        <v>98.567032132563284</v>
      </c>
      <c r="H73">
        <v>71</v>
      </c>
      <c r="I73">
        <f t="shared" si="10"/>
        <v>99.90923046006229</v>
      </c>
      <c r="O73">
        <v>105</v>
      </c>
      <c r="P73">
        <f t="shared" si="12"/>
        <v>98.644986146967426</v>
      </c>
      <c r="V73">
        <v>96</v>
      </c>
      <c r="W73">
        <f t="shared" si="14"/>
        <v>99.913676644576185</v>
      </c>
    </row>
    <row r="74" spans="2:23" x14ac:dyDescent="0.25">
      <c r="B74">
        <v>102</v>
      </c>
      <c r="C74">
        <f t="shared" si="8"/>
        <v>98.961264104365981</v>
      </c>
      <c r="H74">
        <v>72</v>
      </c>
      <c r="I74">
        <f t="shared" si="10"/>
        <v>99.939581859028621</v>
      </c>
      <c r="O74">
        <v>106</v>
      </c>
      <c r="P74">
        <f t="shared" si="12"/>
        <v>99.010243505477632</v>
      </c>
      <c r="V74">
        <v>97</v>
      </c>
      <c r="W74">
        <f t="shared" si="14"/>
        <v>99.94795808033254</v>
      </c>
    </row>
    <row r="75" spans="2:23" x14ac:dyDescent="0.25">
      <c r="B75">
        <v>103</v>
      </c>
      <c r="C75">
        <f t="shared" si="8"/>
        <v>99.247864288961381</v>
      </c>
      <c r="H75">
        <v>73</v>
      </c>
      <c r="I75">
        <f t="shared" si="10"/>
        <v>99.959788481985143</v>
      </c>
      <c r="O75">
        <v>107</v>
      </c>
      <c r="P75">
        <f t="shared" si="12"/>
        <v>99.277763011065161</v>
      </c>
      <c r="V75">
        <v>98</v>
      </c>
      <c r="W75">
        <f t="shared" si="14"/>
        <v>99.968629666891189</v>
      </c>
    </row>
    <row r="76" spans="2:23" x14ac:dyDescent="0.25">
      <c r="B76">
        <v>104</v>
      </c>
      <c r="C76">
        <f t="shared" si="8"/>
        <v>99.455822742737013</v>
      </c>
      <c r="H76">
        <v>74</v>
      </c>
      <c r="I76">
        <f t="shared" si="10"/>
        <v>99.973238884524804</v>
      </c>
      <c r="O76">
        <v>108</v>
      </c>
      <c r="P76">
        <f t="shared" si="12"/>
        <v>99.473359756234331</v>
      </c>
      <c r="V76">
        <v>99</v>
      </c>
      <c r="W76">
        <f t="shared" si="14"/>
        <v>99.981091839688744</v>
      </c>
    </row>
    <row r="77" spans="2:23" x14ac:dyDescent="0.25">
      <c r="B77">
        <v>105</v>
      </c>
      <c r="C77">
        <f t="shared" si="8"/>
        <v>99.606510604258034</v>
      </c>
      <c r="H77">
        <v>75</v>
      </c>
      <c r="I77">
        <f t="shared" si="10"/>
        <v>99.98219104612069</v>
      </c>
      <c r="O77">
        <v>109</v>
      </c>
      <c r="P77">
        <f t="shared" si="12"/>
        <v>99.616189638771644</v>
      </c>
      <c r="V77">
        <v>100</v>
      </c>
      <c r="W77">
        <f t="shared" si="14"/>
        <v>99.988603856366581</v>
      </c>
    </row>
    <row r="78" spans="2:23" x14ac:dyDescent="0.25">
      <c r="B78">
        <v>106</v>
      </c>
      <c r="C78">
        <f t="shared" si="8"/>
        <v>99.715590887264682</v>
      </c>
      <c r="O78">
        <v>110</v>
      </c>
      <c r="P78">
        <f t="shared" si="12"/>
        <v>99.720391572864756</v>
      </c>
      <c r="V78">
        <v>101</v>
      </c>
      <c r="W78">
        <f t="shared" si="14"/>
        <v>99.993131631475762</v>
      </c>
    </row>
    <row r="79" spans="2:23" x14ac:dyDescent="0.25">
      <c r="B79">
        <v>107</v>
      </c>
      <c r="C79">
        <f t="shared" si="8"/>
        <v>99.794495110491567</v>
      </c>
      <c r="O79">
        <v>111</v>
      </c>
      <c r="P79">
        <f t="shared" si="12"/>
        <v>99.796361213658287</v>
      </c>
      <c r="V79">
        <v>102</v>
      </c>
      <c r="W79">
        <f t="shared" si="14"/>
        <v>99.995860561345168</v>
      </c>
    </row>
    <row r="80" spans="2:23" x14ac:dyDescent="0.25">
      <c r="B80">
        <v>108</v>
      </c>
      <c r="C80">
        <f t="shared" si="8"/>
        <v>99.851541358883551</v>
      </c>
      <c r="O80">
        <v>112</v>
      </c>
      <c r="P80">
        <f t="shared" si="12"/>
        <v>99.851720586699145</v>
      </c>
      <c r="V80">
        <v>103</v>
      </c>
      <c r="W80">
        <f t="shared" si="14"/>
        <v>99.997505263947417</v>
      </c>
    </row>
    <row r="81" spans="2:23" x14ac:dyDescent="0.25">
      <c r="B81">
        <v>109</v>
      </c>
      <c r="C81">
        <f t="shared" si="8"/>
        <v>99.892769114148635</v>
      </c>
      <c r="O81">
        <v>113</v>
      </c>
      <c r="P81">
        <f t="shared" si="12"/>
        <v>99.892046747810198</v>
      </c>
      <c r="V81">
        <v>104</v>
      </c>
      <c r="W81">
        <f t="shared" si="14"/>
        <v>99.998496494858642</v>
      </c>
    </row>
    <row r="82" spans="2:23" x14ac:dyDescent="0.25">
      <c r="B82">
        <v>110</v>
      </c>
      <c r="C82">
        <f t="shared" si="8"/>
        <v>99.922556582024512</v>
      </c>
      <c r="O82">
        <v>114</v>
      </c>
      <c r="P82">
        <f t="shared" si="12"/>
        <v>99.921414412540855</v>
      </c>
      <c r="V82">
        <v>105</v>
      </c>
      <c r="W82">
        <f t="shared" si="14"/>
        <v>99.999093884579665</v>
      </c>
    </row>
    <row r="83" spans="2:23" x14ac:dyDescent="0.25">
      <c r="B83">
        <v>111</v>
      </c>
      <c r="C83">
        <f t="shared" si="8"/>
        <v>99.944074077347224</v>
      </c>
      <c r="O83">
        <v>115</v>
      </c>
      <c r="P83">
        <f t="shared" si="12"/>
        <v>99.942797455852727</v>
      </c>
      <c r="V83">
        <v>106</v>
      </c>
      <c r="W83">
        <f t="shared" si="14"/>
        <v>99.999453913935156</v>
      </c>
    </row>
    <row r="84" spans="2:23" x14ac:dyDescent="0.25">
      <c r="B84">
        <v>112</v>
      </c>
      <c r="C84">
        <f t="shared" si="8"/>
        <v>99.95961539689695</v>
      </c>
      <c r="O84">
        <v>116</v>
      </c>
      <c r="P84">
        <f t="shared" si="12"/>
        <v>99.958364623314992</v>
      </c>
      <c r="V84">
        <v>107</v>
      </c>
      <c r="W84">
        <f t="shared" si="14"/>
        <v>99.999670892298141</v>
      </c>
    </row>
    <row r="85" spans="2:23" x14ac:dyDescent="0.25">
      <c r="B85">
        <v>113</v>
      </c>
      <c r="C85">
        <f t="shared" si="8"/>
        <v>99.970839181221635</v>
      </c>
      <c r="O85">
        <v>117</v>
      </c>
      <c r="P85">
        <f t="shared" si="12"/>
        <v>99.969696608091994</v>
      </c>
      <c r="V85">
        <v>108</v>
      </c>
      <c r="W85">
        <f t="shared" si="14"/>
        <v>99.99980165802971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C96C-F868-4335-8FAC-925D13A3D9DC}">
  <dimension ref="A1:AK80"/>
  <sheetViews>
    <sheetView workbookViewId="0">
      <selection activeCell="V11" sqref="V11:W11"/>
    </sheetView>
  </sheetViews>
  <sheetFormatPr defaultRowHeight="15" x14ac:dyDescent="0.25"/>
  <cols>
    <col min="10" max="10" width="9.140625" customWidth="1"/>
  </cols>
  <sheetData>
    <row r="1" spans="1:27" x14ac:dyDescent="0.25">
      <c r="A1" s="2">
        <v>2009</v>
      </c>
      <c r="B1" s="2"/>
      <c r="H1" s="2">
        <v>2010</v>
      </c>
      <c r="I1" s="2"/>
      <c r="O1" s="2">
        <v>2011</v>
      </c>
      <c r="P1" s="2"/>
      <c r="V1" s="2">
        <v>2014</v>
      </c>
    </row>
    <row r="2" spans="1:27" x14ac:dyDescent="0.25">
      <c r="A2">
        <v>26</v>
      </c>
      <c r="B2">
        <v>0</v>
      </c>
      <c r="C2" s="3" t="s">
        <v>7</v>
      </c>
      <c r="D2">
        <f>100/(1+EXP(-$A$11*(A2-$B$11)))</f>
        <v>3.9543985060803521</v>
      </c>
      <c r="E2" s="3" t="s">
        <v>6</v>
      </c>
      <c r="F2">
        <f xml:space="preserve"> POWER(D2-B2,2)</f>
        <v>15.637267544890522</v>
      </c>
      <c r="H2">
        <v>63</v>
      </c>
      <c r="I2">
        <v>4</v>
      </c>
      <c r="J2" s="3" t="s">
        <v>7</v>
      </c>
      <c r="K2">
        <f t="shared" ref="K2:K5" si="0">100/(1+EXP(-$H$11*(H2-$I$11)))</f>
        <v>0.39132244959812557</v>
      </c>
      <c r="L2" s="3" t="s">
        <v>6</v>
      </c>
      <c r="M2">
        <f xml:space="preserve"> POWER(K2-I2,2)</f>
        <v>13.022553662774474</v>
      </c>
      <c r="O2">
        <v>41</v>
      </c>
      <c r="P2">
        <v>2</v>
      </c>
      <c r="Q2" s="3" t="s">
        <v>7</v>
      </c>
      <c r="R2">
        <f>100/(1+EXP(-$O$11*(O2-$P$11)))</f>
        <v>2.4453912551079906</v>
      </c>
      <c r="S2" s="3" t="s">
        <v>6</v>
      </c>
      <c r="T2">
        <f xml:space="preserve"> POWER(R2-P2,2)</f>
        <v>0.19837337012667117</v>
      </c>
      <c r="V2">
        <v>50</v>
      </c>
      <c r="W2">
        <v>2</v>
      </c>
      <c r="X2" s="3" t="s">
        <v>7</v>
      </c>
      <c r="Y2">
        <f>100/(1+EXP(-$V$11*(V2-$W$11)))</f>
        <v>0.61648646866247259</v>
      </c>
      <c r="Z2" s="3" t="s">
        <v>6</v>
      </c>
      <c r="AA2">
        <f xml:space="preserve"> POWER(W2-Y2,2)</f>
        <v>1.9141096913940359</v>
      </c>
    </row>
    <row r="3" spans="1:27" x14ac:dyDescent="0.25">
      <c r="A3">
        <v>33</v>
      </c>
      <c r="B3">
        <v>5</v>
      </c>
      <c r="C3" s="3" t="s">
        <v>7</v>
      </c>
      <c r="D3">
        <f>100/(1+EXP(-$A$11*(A3-$B$11)))</f>
        <v>12.323426767079049</v>
      </c>
      <c r="E3" s="3" t="s">
        <v>6</v>
      </c>
      <c r="F3">
        <f t="shared" ref="F3:F7" si="1" xml:space="preserve"> POWER(D3-B3,2)</f>
        <v>53.632579612769888</v>
      </c>
      <c r="H3">
        <v>69</v>
      </c>
      <c r="I3">
        <v>11</v>
      </c>
      <c r="J3" s="3" t="s">
        <v>7</v>
      </c>
      <c r="K3">
        <f t="shared" si="0"/>
        <v>11.242375235938459</v>
      </c>
      <c r="L3" s="3" t="s">
        <v>6</v>
      </c>
      <c r="M3">
        <f t="shared" ref="M3:M5" si="2" xml:space="preserve"> POWER(K3-I3,2)</f>
        <v>5.874575499622367E-2</v>
      </c>
      <c r="O3">
        <v>49</v>
      </c>
      <c r="P3">
        <v>21</v>
      </c>
      <c r="Q3" s="3" t="s">
        <v>7</v>
      </c>
      <c r="R3">
        <f t="shared" ref="R3:R7" si="3">100/(1+EXP(-$O$11*(O3-$P$11)))</f>
        <v>18.605670117893307</v>
      </c>
      <c r="S3" s="3" t="s">
        <v>6</v>
      </c>
      <c r="T3">
        <f t="shared" ref="T3:T5" si="4" xml:space="preserve"> POWER(R3-P3,2)</f>
        <v>5.7328155843490478</v>
      </c>
      <c r="V3">
        <v>57</v>
      </c>
      <c r="W3">
        <v>9</v>
      </c>
      <c r="X3" s="3" t="s">
        <v>7</v>
      </c>
      <c r="Y3">
        <f t="shared" ref="Y3:Y7" si="5">100/(1+EXP(-$V$11*(V3-$W$11)))</f>
        <v>6.9452281729366208</v>
      </c>
      <c r="Z3" s="3" t="s">
        <v>6</v>
      </c>
      <c r="AA3">
        <f t="shared" ref="AA3:AA7" si="6" xml:space="preserve"> POWER(W3-Y3,2)</f>
        <v>4.2220872612933773</v>
      </c>
    </row>
    <row r="4" spans="1:27" x14ac:dyDescent="0.25">
      <c r="A4">
        <v>43</v>
      </c>
      <c r="B4">
        <v>52</v>
      </c>
      <c r="C4" s="3" t="s">
        <v>7</v>
      </c>
      <c r="D4">
        <f>100/(1+EXP(-$A$11*(A4-$B$11)))</f>
        <v>44.816372034401752</v>
      </c>
      <c r="E4" s="3" t="s">
        <v>6</v>
      </c>
      <c r="F4">
        <f t="shared" si="1"/>
        <v>51.604510748125222</v>
      </c>
      <c r="H4">
        <v>77</v>
      </c>
      <c r="I4">
        <v>93</v>
      </c>
      <c r="J4" s="3" t="s">
        <v>7</v>
      </c>
      <c r="K4">
        <f t="shared" si="0"/>
        <v>92.856055505551495</v>
      </c>
      <c r="L4" s="3" t="s">
        <v>6</v>
      </c>
      <c r="M4">
        <f t="shared" si="2"/>
        <v>2.0720017482035589E-2</v>
      </c>
      <c r="O4">
        <v>55</v>
      </c>
      <c r="P4">
        <v>52</v>
      </c>
      <c r="Q4" s="3" t="s">
        <v>7</v>
      </c>
      <c r="R4">
        <f t="shared" si="3"/>
        <v>54.535913082734588</v>
      </c>
      <c r="S4" s="3" t="s">
        <v>6</v>
      </c>
      <c r="T4">
        <f t="shared" si="4"/>
        <v>6.4308551631844413</v>
      </c>
      <c r="V4">
        <v>65</v>
      </c>
      <c r="W4">
        <v>55</v>
      </c>
      <c r="X4" s="3" t="s">
        <v>7</v>
      </c>
      <c r="Y4">
        <f t="shared" si="5"/>
        <v>56.163632656420567</v>
      </c>
      <c r="Z4" s="3" t="s">
        <v>6</v>
      </c>
      <c r="AA4">
        <f t="shared" si="6"/>
        <v>1.3540409590883864</v>
      </c>
    </row>
    <row r="5" spans="1:27" x14ac:dyDescent="0.25">
      <c r="A5">
        <v>56</v>
      </c>
      <c r="B5">
        <v>80</v>
      </c>
      <c r="C5" s="3" t="s">
        <v>7</v>
      </c>
      <c r="D5">
        <f t="shared" ref="D5:D7" si="7">100/(1+EXP(-$A$11*(A5-$B$11)))</f>
        <v>88.817017313273908</v>
      </c>
      <c r="E5" s="3" t="s">
        <v>6</v>
      </c>
      <c r="F5">
        <f t="shared" si="1"/>
        <v>77.739794302571838</v>
      </c>
      <c r="H5">
        <f>30+31+22</f>
        <v>83</v>
      </c>
      <c r="I5">
        <v>100</v>
      </c>
      <c r="J5" s="3" t="s">
        <v>7</v>
      </c>
      <c r="K5">
        <f t="shared" si="0"/>
        <v>99.761944658303676</v>
      </c>
      <c r="L5" s="3" t="s">
        <v>6</v>
      </c>
      <c r="M5">
        <f t="shared" si="2"/>
        <v>5.6670345710153482E-2</v>
      </c>
      <c r="O5">
        <v>62</v>
      </c>
      <c r="P5">
        <v>92</v>
      </c>
      <c r="Q5" s="3" t="s">
        <v>7</v>
      </c>
      <c r="R5">
        <f t="shared" si="3"/>
        <v>89.244942812667773</v>
      </c>
      <c r="S5" s="3" t="s">
        <v>6</v>
      </c>
      <c r="T5">
        <f t="shared" si="4"/>
        <v>7.5903401054709612</v>
      </c>
      <c r="V5">
        <v>73</v>
      </c>
      <c r="W5">
        <v>99</v>
      </c>
      <c r="X5" s="3" t="s">
        <v>7</v>
      </c>
      <c r="Y5">
        <f t="shared" si="5"/>
        <v>95.650935711173389</v>
      </c>
      <c r="Z5" s="3" t="s">
        <v>6</v>
      </c>
      <c r="AA5">
        <f t="shared" si="6"/>
        <v>11.216231610693693</v>
      </c>
    </row>
    <row r="6" spans="1:27" x14ac:dyDescent="0.25">
      <c r="A6">
        <v>65</v>
      </c>
      <c r="B6">
        <v>99</v>
      </c>
      <c r="C6" s="3" t="s">
        <v>7</v>
      </c>
      <c r="D6">
        <f t="shared" si="7"/>
        <v>97.468800274200333</v>
      </c>
      <c r="E6" s="3" t="s">
        <v>6</v>
      </c>
      <c r="F6">
        <f t="shared" si="1"/>
        <v>2.344572600288974</v>
      </c>
      <c r="J6" s="3"/>
      <c r="L6" s="3"/>
      <c r="O6">
        <v>69</v>
      </c>
      <c r="P6">
        <v>99</v>
      </c>
      <c r="Q6" s="3" t="s">
        <v>7</v>
      </c>
      <c r="R6">
        <f t="shared" si="3"/>
        <v>98.287732365327798</v>
      </c>
      <c r="S6" s="3" t="s">
        <v>6</v>
      </c>
      <c r="T6">
        <f xml:space="preserve"> POWER(R6-P6,2)</f>
        <v>0.50732518340153299</v>
      </c>
      <c r="V6">
        <v>78</v>
      </c>
      <c r="W6">
        <v>100</v>
      </c>
      <c r="X6" s="3" t="s">
        <v>7</v>
      </c>
      <c r="Y6">
        <f t="shared" si="5"/>
        <v>99.236677012841071</v>
      </c>
      <c r="Z6" s="3" t="s">
        <v>6</v>
      </c>
      <c r="AA6">
        <f t="shared" si="6"/>
        <v>0.58266198272523095</v>
      </c>
    </row>
    <row r="7" spans="1:27" x14ac:dyDescent="0.25">
      <c r="A7">
        <v>74</v>
      </c>
      <c r="B7">
        <v>100</v>
      </c>
      <c r="C7" s="3" t="s">
        <v>7</v>
      </c>
      <c r="D7">
        <f t="shared" si="7"/>
        <v>99.467229533486361</v>
      </c>
      <c r="E7" s="3" t="s">
        <v>6</v>
      </c>
      <c r="F7">
        <f t="shared" si="1"/>
        <v>0.28384436998916102</v>
      </c>
      <c r="O7">
        <f>30+31+16</f>
        <v>77</v>
      </c>
      <c r="P7">
        <v>100</v>
      </c>
      <c r="Q7" s="3" t="s">
        <v>7</v>
      </c>
      <c r="R7">
        <f t="shared" si="3"/>
        <v>99.80932539679273</v>
      </c>
      <c r="S7" s="3" t="s">
        <v>6</v>
      </c>
      <c r="T7">
        <f xml:space="preserve"> POWER(R7-P7,2)</f>
        <v>3.6356804308250001E-2</v>
      </c>
      <c r="V7">
        <v>93</v>
      </c>
      <c r="W7">
        <v>100</v>
      </c>
      <c r="X7" s="3" t="s">
        <v>7</v>
      </c>
      <c r="Y7">
        <f t="shared" si="5"/>
        <v>99.996276009844621</v>
      </c>
      <c r="Z7" s="3" t="s">
        <v>6</v>
      </c>
      <c r="AA7">
        <f t="shared" si="6"/>
        <v>1.3868102677359279E-5</v>
      </c>
    </row>
    <row r="10" spans="1:27" x14ac:dyDescent="0.25">
      <c r="A10" t="s">
        <v>3</v>
      </c>
      <c r="B10" t="s">
        <v>9</v>
      </c>
      <c r="F10">
        <f xml:space="preserve"> SUM(F2:F7)</f>
        <v>201.24256917863562</v>
      </c>
      <c r="H10" t="s">
        <v>3</v>
      </c>
      <c r="I10" t="s">
        <v>9</v>
      </c>
      <c r="M10">
        <f xml:space="preserve"> SUM(M2:M6)</f>
        <v>13.158689780962888</v>
      </c>
      <c r="O10" t="s">
        <v>3</v>
      </c>
      <c r="P10" t="s">
        <v>9</v>
      </c>
      <c r="T10">
        <f xml:space="preserve"> SUM(T2:T7)</f>
        <v>20.496066210840905</v>
      </c>
      <c r="V10" t="s">
        <v>3</v>
      </c>
      <c r="W10" t="s">
        <v>9</v>
      </c>
      <c r="AA10">
        <f xml:space="preserve"> SUM(AA2:AA7)</f>
        <v>19.289145373297401</v>
      </c>
    </row>
    <row r="11" spans="1:27" x14ac:dyDescent="0.25">
      <c r="A11" s="2">
        <v>0.17540598790678347</v>
      </c>
      <c r="B11" s="2">
        <v>44.186349434756636</v>
      </c>
      <c r="H11" s="2">
        <v>0.57887557815642543</v>
      </c>
      <c r="I11" s="2">
        <v>72.569366671187154</v>
      </c>
      <c r="O11" s="2">
        <v>0.27629599305458891</v>
      </c>
      <c r="P11" s="2">
        <v>54.341515153682899</v>
      </c>
      <c r="V11" s="2">
        <v>0.35536738729875578</v>
      </c>
      <c r="W11" s="2">
        <v>64.302677530303981</v>
      </c>
    </row>
    <row r="19" spans="21:37" x14ac:dyDescent="0.25">
      <c r="U19" s="2"/>
      <c r="V19" s="2"/>
      <c r="W19" s="2"/>
      <c r="Y19" s="2"/>
      <c r="Z19" s="2"/>
      <c r="AA19" s="2"/>
      <c r="AC19" s="2"/>
      <c r="AD19" s="2"/>
      <c r="AE19" s="2"/>
      <c r="AF19" s="2"/>
      <c r="AK19" s="2"/>
    </row>
    <row r="42" spans="2:25" x14ac:dyDescent="0.25">
      <c r="B42">
        <v>20</v>
      </c>
      <c r="C42">
        <f>100/(1+EXP(-$A$11*(B42-$B$11)))</f>
        <v>1.4168971285148346</v>
      </c>
      <c r="E42">
        <f xml:space="preserve"> B2-D2</f>
        <v>-3.9543985060803521</v>
      </c>
      <c r="I42">
        <v>55</v>
      </c>
      <c r="J42">
        <f>100/(1+EXP(-$H$11*(I42-$I$11)))</f>
        <v>3.8282580864887408E-3</v>
      </c>
      <c r="L42">
        <f xml:space="preserve"> I2-K2</f>
        <v>3.6086775504018744</v>
      </c>
      <c r="P42">
        <v>35</v>
      </c>
      <c r="Q42">
        <f>100/(1+EXP(-$O$11*(P42-$P$11)))</f>
        <v>0.47540966978980703</v>
      </c>
      <c r="S42">
        <f xml:space="preserve"> P2-R2</f>
        <v>-0.4453912551079906</v>
      </c>
      <c r="V42">
        <v>45</v>
      </c>
      <c r="W42">
        <f>100/(1+EXP(-$V$11*(V42-$W$11)))</f>
        <v>0.10482942852722782</v>
      </c>
      <c r="Y42">
        <f xml:space="preserve"> W2-Y2</f>
        <v>1.3835135313375275</v>
      </c>
    </row>
    <row r="43" spans="2:25" x14ac:dyDescent="0.25">
      <c r="B43">
        <v>22</v>
      </c>
      <c r="C43">
        <f t="shared" ref="C43:C80" si="8">100/(1+EXP(-$A$11*(B43-$B$11)))</f>
        <v>2.0003954829242243</v>
      </c>
      <c r="E43">
        <f t="shared" ref="E43:E47" si="9" xml:space="preserve"> B3-D3</f>
        <v>-7.3234267670790487</v>
      </c>
      <c r="I43">
        <v>56</v>
      </c>
      <c r="J43">
        <f t="shared" ref="J43:J80" si="10">100/(1+EXP(-$H$11*(I43-$I$11)))</f>
        <v>6.8295272595619546E-3</v>
      </c>
      <c r="L43">
        <f t="shared" ref="L43:L45" si="11" xml:space="preserve"> I3-K3</f>
        <v>-0.242375235938459</v>
      </c>
      <c r="P43">
        <v>37</v>
      </c>
      <c r="Q43">
        <f t="shared" ref="Q43:Q67" si="12">100/(1+EXP(-$O$11*(P43-$P$11)))</f>
        <v>0.8232563840959064</v>
      </c>
      <c r="S43">
        <f t="shared" ref="S43:S47" si="13" xml:space="preserve"> P3-R3</f>
        <v>2.3943298821066925</v>
      </c>
      <c r="V43">
        <v>47</v>
      </c>
      <c r="W43">
        <f t="shared" ref="W43:W67" si="14">100/(1+EXP(-$V$11*(V43-$W$11)))</f>
        <v>0.21314749864181337</v>
      </c>
      <c r="Y43">
        <f t="shared" ref="Y43:Y46" si="15" xml:space="preserve"> W3-Y3</f>
        <v>2.0547718270633792</v>
      </c>
    </row>
    <row r="44" spans="2:25" x14ac:dyDescent="0.25">
      <c r="B44">
        <v>24</v>
      </c>
      <c r="C44">
        <f t="shared" si="8"/>
        <v>2.8173196248643664</v>
      </c>
      <c r="E44">
        <f t="shared" si="9"/>
        <v>7.183627965598248</v>
      </c>
      <c r="I44">
        <v>57</v>
      </c>
      <c r="J44">
        <f t="shared" si="10"/>
        <v>1.2183438016968555E-2</v>
      </c>
      <c r="L44">
        <f t="shared" si="11"/>
        <v>0.14394449444850466</v>
      </c>
      <c r="P44">
        <v>39</v>
      </c>
      <c r="Q44">
        <f t="shared" si="12"/>
        <v>1.4219784369436643</v>
      </c>
      <c r="S44">
        <f t="shared" si="13"/>
        <v>-2.5359130827345879</v>
      </c>
      <c r="V44">
        <v>49</v>
      </c>
      <c r="W44">
        <f t="shared" si="14"/>
        <v>0.43290335367606358</v>
      </c>
      <c r="Y44">
        <f t="shared" si="15"/>
        <v>-1.1636326564205675</v>
      </c>
    </row>
    <row r="45" spans="2:25" x14ac:dyDescent="0.25">
      <c r="B45">
        <v>26</v>
      </c>
      <c r="C45">
        <f t="shared" si="8"/>
        <v>3.9543985060803521</v>
      </c>
      <c r="E45">
        <f t="shared" si="9"/>
        <v>-8.817017313273908</v>
      </c>
      <c r="I45">
        <v>58</v>
      </c>
      <c r="J45">
        <f t="shared" si="10"/>
        <v>2.1733558716587185E-2</v>
      </c>
      <c r="L45">
        <f t="shared" si="11"/>
        <v>0.23805534169632381</v>
      </c>
      <c r="P45">
        <v>41</v>
      </c>
      <c r="Q45">
        <f t="shared" si="12"/>
        <v>2.4453912551079906</v>
      </c>
      <c r="S45">
        <f t="shared" si="13"/>
        <v>2.7550571873322269</v>
      </c>
      <c r="V45">
        <v>51</v>
      </c>
      <c r="W45">
        <f t="shared" si="14"/>
        <v>0.87723651121207091</v>
      </c>
      <c r="Y45">
        <f t="shared" si="15"/>
        <v>3.3490642888266109</v>
      </c>
    </row>
    <row r="46" spans="2:25" x14ac:dyDescent="0.25">
      <c r="B46">
        <v>28</v>
      </c>
      <c r="C46">
        <f t="shared" si="8"/>
        <v>5.5243182816872052</v>
      </c>
      <c r="E46">
        <f t="shared" si="9"/>
        <v>1.5311997257996666</v>
      </c>
      <c r="I46">
        <v>59</v>
      </c>
      <c r="J46">
        <f t="shared" si="10"/>
        <v>3.8766743212268244E-2</v>
      </c>
      <c r="P46">
        <v>43</v>
      </c>
      <c r="Q46">
        <f t="shared" si="12"/>
        <v>4.1741761782112734</v>
      </c>
      <c r="S46">
        <f xml:space="preserve"> P6-R6</f>
        <v>0.71226763467220167</v>
      </c>
      <c r="V46">
        <v>53</v>
      </c>
      <c r="W46">
        <f t="shared" si="14"/>
        <v>1.7695291210502884</v>
      </c>
      <c r="Y46">
        <f t="shared" si="15"/>
        <v>0.76332298715892932</v>
      </c>
    </row>
    <row r="47" spans="2:25" x14ac:dyDescent="0.25">
      <c r="B47">
        <v>30</v>
      </c>
      <c r="C47">
        <f t="shared" si="8"/>
        <v>7.6677473491634123</v>
      </c>
      <c r="E47">
        <f t="shared" si="9"/>
        <v>0.53277046651363946</v>
      </c>
      <c r="I47">
        <v>60</v>
      </c>
      <c r="J47">
        <f t="shared" si="10"/>
        <v>6.9140068574451832E-2</v>
      </c>
      <c r="P47">
        <v>45</v>
      </c>
      <c r="Q47">
        <f t="shared" si="12"/>
        <v>7.0369765510758135</v>
      </c>
      <c r="S47">
        <f t="shared" si="13"/>
        <v>0.19067460320727037</v>
      </c>
      <c r="V47">
        <v>55</v>
      </c>
      <c r="W47">
        <f t="shared" si="14"/>
        <v>3.537042294387938</v>
      </c>
      <c r="Y47">
        <f xml:space="preserve"> W7-Y7</f>
        <v>3.7239901553789423E-3</v>
      </c>
    </row>
    <row r="48" spans="2:25" x14ac:dyDescent="0.25">
      <c r="B48">
        <v>32</v>
      </c>
      <c r="C48">
        <f t="shared" si="8"/>
        <v>10.549955537320946</v>
      </c>
      <c r="I48">
        <v>61</v>
      </c>
      <c r="J48">
        <f t="shared" si="10"/>
        <v>0.12328121808051158</v>
      </c>
      <c r="P48">
        <v>47</v>
      </c>
      <c r="Q48">
        <f t="shared" si="12"/>
        <v>11.624999515406792</v>
      </c>
      <c r="V48">
        <v>57</v>
      </c>
      <c r="W48">
        <f t="shared" si="14"/>
        <v>6.9452281729366208</v>
      </c>
    </row>
    <row r="49" spans="2:23" x14ac:dyDescent="0.25">
      <c r="B49">
        <v>34</v>
      </c>
      <c r="C49">
        <f t="shared" si="8"/>
        <v>14.347205264980499</v>
      </c>
      <c r="I49">
        <v>62</v>
      </c>
      <c r="J49">
        <f t="shared" si="10"/>
        <v>0.21972517330953137</v>
      </c>
      <c r="P49">
        <v>49</v>
      </c>
      <c r="Q49">
        <f t="shared" si="12"/>
        <v>18.605670117893307</v>
      </c>
      <c r="V49">
        <v>59</v>
      </c>
      <c r="W49">
        <f t="shared" si="14"/>
        <v>13.188445089961505</v>
      </c>
    </row>
    <row r="50" spans="2:23" x14ac:dyDescent="0.25">
      <c r="B50">
        <v>36</v>
      </c>
      <c r="C50">
        <f t="shared" si="8"/>
        <v>19.217567154137019</v>
      </c>
      <c r="I50">
        <v>63</v>
      </c>
      <c r="J50">
        <f t="shared" si="10"/>
        <v>0.39132244959812557</v>
      </c>
      <c r="P50">
        <v>51</v>
      </c>
      <c r="Q50">
        <f t="shared" si="12"/>
        <v>28.429670748328611</v>
      </c>
      <c r="V50">
        <v>61</v>
      </c>
      <c r="W50">
        <f t="shared" si="14"/>
        <v>23.619335846582555</v>
      </c>
    </row>
    <row r="51" spans="2:23" x14ac:dyDescent="0.25">
      <c r="B51">
        <v>38</v>
      </c>
      <c r="C51">
        <f t="shared" si="8"/>
        <v>25.253781147731203</v>
      </c>
      <c r="I51">
        <v>64</v>
      </c>
      <c r="J51">
        <f t="shared" si="10"/>
        <v>0.69599611892430469</v>
      </c>
      <c r="P51">
        <v>53</v>
      </c>
      <c r="Q51">
        <f t="shared" si="12"/>
        <v>40.838269676096154</v>
      </c>
      <c r="V51">
        <v>63</v>
      </c>
      <c r="W51">
        <f t="shared" si="14"/>
        <v>38.629118789018627</v>
      </c>
    </row>
    <row r="52" spans="2:23" x14ac:dyDescent="0.25">
      <c r="B52">
        <v>40</v>
      </c>
      <c r="C52">
        <f t="shared" si="8"/>
        <v>32.424947492771686</v>
      </c>
      <c r="I52">
        <v>65</v>
      </c>
      <c r="J52">
        <f t="shared" si="10"/>
        <v>1.2349400055095785</v>
      </c>
      <c r="P52">
        <v>55</v>
      </c>
      <c r="Q52">
        <f t="shared" si="12"/>
        <v>54.535913082734588</v>
      </c>
      <c r="V52">
        <v>65</v>
      </c>
      <c r="W52">
        <f t="shared" si="14"/>
        <v>56.163632656420567</v>
      </c>
    </row>
    <row r="53" spans="2:23" x14ac:dyDescent="0.25">
      <c r="B53">
        <v>42</v>
      </c>
      <c r="C53">
        <f t="shared" si="8"/>
        <v>40.528331119625612</v>
      </c>
      <c r="I53">
        <v>66</v>
      </c>
      <c r="J53">
        <f t="shared" si="10"/>
        <v>2.1820443783741577</v>
      </c>
      <c r="P53">
        <v>57</v>
      </c>
      <c r="Q53">
        <f t="shared" si="12"/>
        <v>67.57982791549648</v>
      </c>
      <c r="V53">
        <v>67</v>
      </c>
      <c r="W53">
        <f t="shared" si="14"/>
        <v>72.282948150115942</v>
      </c>
    </row>
    <row r="54" spans="2:23" x14ac:dyDescent="0.25">
      <c r="B54">
        <v>44</v>
      </c>
      <c r="C54">
        <f t="shared" si="8"/>
        <v>49.182902581988472</v>
      </c>
      <c r="I54">
        <v>67</v>
      </c>
      <c r="J54">
        <f t="shared" si="10"/>
        <v>3.8273573774039309</v>
      </c>
      <c r="P54">
        <v>59</v>
      </c>
      <c r="Q54">
        <f t="shared" si="12"/>
        <v>78.365943851454631</v>
      </c>
      <c r="V54">
        <v>69</v>
      </c>
      <c r="W54">
        <f t="shared" si="14"/>
        <v>84.1479164355991</v>
      </c>
    </row>
    <row r="55" spans="2:23" x14ac:dyDescent="0.25">
      <c r="B55">
        <v>46</v>
      </c>
      <c r="C55">
        <f t="shared" si="8"/>
        <v>57.8867273667232</v>
      </c>
      <c r="I55">
        <v>68</v>
      </c>
      <c r="J55">
        <f t="shared" si="10"/>
        <v>6.6291984876137837</v>
      </c>
      <c r="P55">
        <v>61</v>
      </c>
      <c r="Q55">
        <f t="shared" si="12"/>
        <v>86.291472338868232</v>
      </c>
      <c r="V55">
        <v>71</v>
      </c>
      <c r="W55">
        <f t="shared" si="14"/>
        <v>91.529020867885919</v>
      </c>
    </row>
    <row r="56" spans="2:23" x14ac:dyDescent="0.25">
      <c r="B56">
        <v>48</v>
      </c>
      <c r="C56">
        <f t="shared" si="8"/>
        <v>66.126512733435362</v>
      </c>
      <c r="I56">
        <v>69</v>
      </c>
      <c r="J56">
        <f t="shared" si="10"/>
        <v>11.242375235938459</v>
      </c>
      <c r="P56">
        <v>63</v>
      </c>
      <c r="Q56">
        <f t="shared" si="12"/>
        <v>91.623861064471981</v>
      </c>
      <c r="V56">
        <v>73</v>
      </c>
      <c r="W56">
        <f t="shared" si="14"/>
        <v>95.650935711173389</v>
      </c>
    </row>
    <row r="57" spans="2:23" x14ac:dyDescent="0.25">
      <c r="B57">
        <v>50</v>
      </c>
      <c r="C57">
        <f t="shared" si="8"/>
        <v>73.492372834753212</v>
      </c>
      <c r="I57">
        <v>70</v>
      </c>
      <c r="J57">
        <f t="shared" si="10"/>
        <v>18.432077073582388</v>
      </c>
      <c r="P57">
        <v>65</v>
      </c>
      <c r="Q57">
        <f t="shared" si="12"/>
        <v>95.0021735128622</v>
      </c>
      <c r="V57">
        <v>75</v>
      </c>
      <c r="W57">
        <f t="shared" si="14"/>
        <v>97.815037243933105</v>
      </c>
    </row>
    <row r="58" spans="2:23" x14ac:dyDescent="0.25">
      <c r="B58">
        <v>52</v>
      </c>
      <c r="C58">
        <f t="shared" si="8"/>
        <v>79.747079203238002</v>
      </c>
      <c r="I58">
        <v>71</v>
      </c>
      <c r="J58">
        <f t="shared" si="10"/>
        <v>28.731342609294018</v>
      </c>
      <c r="P58">
        <v>67</v>
      </c>
      <c r="Q58">
        <f t="shared" si="12"/>
        <v>97.061622896843318</v>
      </c>
      <c r="V58">
        <v>77</v>
      </c>
      <c r="W58">
        <f t="shared" si="14"/>
        <v>98.914499121119064</v>
      </c>
    </row>
    <row r="59" spans="2:23" x14ac:dyDescent="0.25">
      <c r="B59">
        <v>54</v>
      </c>
      <c r="C59">
        <f t="shared" si="8"/>
        <v>84.83056122053155</v>
      </c>
      <c r="I59">
        <v>72</v>
      </c>
      <c r="J59">
        <f t="shared" si="10"/>
        <v>41.833978698565595</v>
      </c>
      <c r="P59">
        <v>69</v>
      </c>
      <c r="Q59">
        <f t="shared" si="12"/>
        <v>98.287732365327798</v>
      </c>
      <c r="V59">
        <v>79</v>
      </c>
      <c r="W59">
        <f t="shared" si="14"/>
        <v>99.463750544803219</v>
      </c>
    </row>
    <row r="60" spans="2:23" x14ac:dyDescent="0.25">
      <c r="B60">
        <v>56</v>
      </c>
      <c r="C60">
        <f t="shared" si="8"/>
        <v>88.817017313273908</v>
      </c>
      <c r="I60">
        <v>73</v>
      </c>
      <c r="J60">
        <f t="shared" si="10"/>
        <v>56.200004373520486</v>
      </c>
      <c r="P60">
        <v>71</v>
      </c>
      <c r="Q60">
        <f t="shared" si="12"/>
        <v>99.007449630223817</v>
      </c>
      <c r="V60">
        <v>81</v>
      </c>
      <c r="W60">
        <f t="shared" si="14"/>
        <v>99.735829058537917</v>
      </c>
    </row>
    <row r="61" spans="2:23" x14ac:dyDescent="0.25">
      <c r="B61">
        <v>58</v>
      </c>
      <c r="C61">
        <f t="shared" si="8"/>
        <v>91.856421533300292</v>
      </c>
      <c r="I61">
        <v>74</v>
      </c>
      <c r="J61">
        <f t="shared" si="10"/>
        <v>69.596545493295253</v>
      </c>
      <c r="P61">
        <v>73</v>
      </c>
      <c r="Q61">
        <f t="shared" si="12"/>
        <v>99.426413651829805</v>
      </c>
      <c r="V61">
        <v>83</v>
      </c>
      <c r="W61">
        <f t="shared" si="14"/>
        <v>99.870042638182682</v>
      </c>
    </row>
    <row r="62" spans="2:23" x14ac:dyDescent="0.25">
      <c r="B62">
        <v>60</v>
      </c>
      <c r="C62">
        <f t="shared" si="8"/>
        <v>94.124399284848323</v>
      </c>
      <c r="I62">
        <v>75</v>
      </c>
      <c r="J62">
        <f t="shared" si="10"/>
        <v>80.329774926396425</v>
      </c>
      <c r="P62">
        <v>75</v>
      </c>
      <c r="Q62">
        <f t="shared" si="12"/>
        <v>99.669120388720856</v>
      </c>
      <c r="V62">
        <v>85</v>
      </c>
      <c r="W62">
        <f t="shared" si="14"/>
        <v>99.936111909315031</v>
      </c>
    </row>
    <row r="63" spans="2:23" x14ac:dyDescent="0.25">
      <c r="B63">
        <v>62</v>
      </c>
      <c r="C63">
        <f t="shared" si="8"/>
        <v>95.789698855209636</v>
      </c>
      <c r="I63">
        <v>76</v>
      </c>
      <c r="J63">
        <f t="shared" si="10"/>
        <v>87.930974713680612</v>
      </c>
      <c r="P63">
        <v>77</v>
      </c>
      <c r="Q63">
        <f t="shared" si="12"/>
        <v>99.80932539679273</v>
      </c>
      <c r="V63">
        <v>87</v>
      </c>
      <c r="W63">
        <f t="shared" si="14"/>
        <v>99.968602657439178</v>
      </c>
    </row>
    <row r="64" spans="2:23" x14ac:dyDescent="0.25">
      <c r="B64">
        <v>64</v>
      </c>
      <c r="C64">
        <f t="shared" si="8"/>
        <v>96.998062094965832</v>
      </c>
      <c r="I64">
        <v>77</v>
      </c>
      <c r="J64">
        <f t="shared" si="10"/>
        <v>92.856055505551495</v>
      </c>
      <c r="P64">
        <v>79</v>
      </c>
      <c r="Q64">
        <f t="shared" si="12"/>
        <v>99.890186204222942</v>
      </c>
      <c r="V64">
        <v>89</v>
      </c>
      <c r="W64">
        <f t="shared" si="14"/>
        <v>99.984572552637744</v>
      </c>
    </row>
    <row r="65" spans="2:23" x14ac:dyDescent="0.25">
      <c r="B65">
        <v>66</v>
      </c>
      <c r="C65">
        <f t="shared" si="8"/>
        <v>97.867344312041581</v>
      </c>
      <c r="I65">
        <v>78</v>
      </c>
      <c r="J65">
        <f t="shared" si="10"/>
        <v>95.865821998353297</v>
      </c>
      <c r="P65">
        <v>81</v>
      </c>
      <c r="Q65">
        <f t="shared" si="12"/>
        <v>99.936777484480203</v>
      </c>
      <c r="V65">
        <v>91</v>
      </c>
      <c r="W65">
        <f t="shared" si="14"/>
        <v>99.992420161223919</v>
      </c>
    </row>
    <row r="66" spans="2:23" x14ac:dyDescent="0.25">
      <c r="B66">
        <v>68</v>
      </c>
      <c r="C66">
        <f t="shared" si="8"/>
        <v>98.488826945289929</v>
      </c>
      <c r="I66">
        <v>79</v>
      </c>
      <c r="J66">
        <f t="shared" si="10"/>
        <v>97.639794815241672</v>
      </c>
      <c r="P66">
        <v>83</v>
      </c>
      <c r="Q66">
        <f t="shared" si="12"/>
        <v>99.963608437327707</v>
      </c>
      <c r="V66">
        <v>93</v>
      </c>
      <c r="W66">
        <f t="shared" si="14"/>
        <v>99.996276009844621</v>
      </c>
    </row>
    <row r="67" spans="2:23" x14ac:dyDescent="0.25">
      <c r="B67">
        <v>70</v>
      </c>
      <c r="C67">
        <f t="shared" si="8"/>
        <v>98.931179638568622</v>
      </c>
      <c r="I67">
        <v>80</v>
      </c>
      <c r="J67">
        <f t="shared" si="10"/>
        <v>98.663172081506858</v>
      </c>
      <c r="P67">
        <v>85</v>
      </c>
      <c r="Q67">
        <f t="shared" si="12"/>
        <v>99.97905500999974</v>
      </c>
      <c r="V67">
        <v>95</v>
      </c>
      <c r="W67">
        <f t="shared" si="14"/>
        <v>99.998170431976959</v>
      </c>
    </row>
    <row r="68" spans="2:23" x14ac:dyDescent="0.25">
      <c r="B68">
        <v>72</v>
      </c>
      <c r="C68">
        <f t="shared" si="8"/>
        <v>99.245038801118113</v>
      </c>
      <c r="I68">
        <v>81</v>
      </c>
      <c r="J68">
        <f t="shared" si="10"/>
        <v>99.246241828071334</v>
      </c>
    </row>
    <row r="69" spans="2:23" x14ac:dyDescent="0.25">
      <c r="B69">
        <v>74</v>
      </c>
      <c r="C69">
        <f t="shared" si="8"/>
        <v>99.467229533486361</v>
      </c>
      <c r="I69">
        <v>82</v>
      </c>
      <c r="J69">
        <f t="shared" si="10"/>
        <v>99.576093011611533</v>
      </c>
    </row>
    <row r="70" spans="2:23" x14ac:dyDescent="0.25">
      <c r="B70">
        <v>76</v>
      </c>
      <c r="C70">
        <f t="shared" si="8"/>
        <v>99.624275434338571</v>
      </c>
      <c r="I70">
        <v>83</v>
      </c>
      <c r="J70">
        <f t="shared" si="10"/>
        <v>99.761944658303676</v>
      </c>
    </row>
    <row r="71" spans="2:23" x14ac:dyDescent="0.25">
      <c r="B71">
        <v>78</v>
      </c>
      <c r="C71">
        <f t="shared" si="8"/>
        <v>99.735151838106347</v>
      </c>
      <c r="I71">
        <v>84</v>
      </c>
      <c r="J71">
        <f t="shared" si="10"/>
        <v>99.86642350230737</v>
      </c>
    </row>
    <row r="72" spans="2:23" x14ac:dyDescent="0.25">
      <c r="B72">
        <v>80</v>
      </c>
      <c r="C72">
        <f t="shared" si="8"/>
        <v>99.813369885227601</v>
      </c>
      <c r="I72">
        <v>85</v>
      </c>
      <c r="J72">
        <f t="shared" si="10"/>
        <v>99.925082616331551</v>
      </c>
    </row>
    <row r="73" spans="2:23" x14ac:dyDescent="0.25">
      <c r="B73">
        <v>82</v>
      </c>
      <c r="C73">
        <f t="shared" si="8"/>
        <v>99.868518120021974</v>
      </c>
      <c r="I73">
        <v>86</v>
      </c>
      <c r="J73">
        <f t="shared" si="10"/>
        <v>99.957992857133931</v>
      </c>
    </row>
    <row r="74" spans="2:23" x14ac:dyDescent="0.25">
      <c r="B74">
        <v>84</v>
      </c>
      <c r="C74">
        <f t="shared" si="8"/>
        <v>99.907385457030173</v>
      </c>
      <c r="I74">
        <v>87</v>
      </c>
      <c r="J74">
        <f t="shared" si="10"/>
        <v>99.976449460698859</v>
      </c>
    </row>
    <row r="75" spans="2:23" x14ac:dyDescent="0.25">
      <c r="B75">
        <v>86</v>
      </c>
      <c r="C75">
        <f t="shared" si="8"/>
        <v>99.934770731338062</v>
      </c>
      <c r="I75">
        <v>88</v>
      </c>
      <c r="J75">
        <f t="shared" si="10"/>
        <v>99.986797890259837</v>
      </c>
    </row>
    <row r="76" spans="2:23" x14ac:dyDescent="0.25">
      <c r="B76">
        <v>88</v>
      </c>
      <c r="C76">
        <f t="shared" si="8"/>
        <v>99.954062153501937</v>
      </c>
      <c r="I76">
        <v>89</v>
      </c>
      <c r="J76">
        <f t="shared" si="10"/>
        <v>99.992599414722122</v>
      </c>
    </row>
    <row r="77" spans="2:23" x14ac:dyDescent="0.25">
      <c r="B77">
        <v>90</v>
      </c>
      <c r="C77">
        <f t="shared" si="8"/>
        <v>99.967650024103506</v>
      </c>
      <c r="I77">
        <v>90</v>
      </c>
      <c r="J77">
        <f t="shared" si="10"/>
        <v>99.995851627724477</v>
      </c>
    </row>
    <row r="78" spans="2:23" x14ac:dyDescent="0.25">
      <c r="B78">
        <v>92</v>
      </c>
      <c r="C78">
        <f t="shared" si="8"/>
        <v>99.977219679597724</v>
      </c>
      <c r="I78">
        <v>91</v>
      </c>
      <c r="J78">
        <f t="shared" si="10"/>
        <v>99.997674677620054</v>
      </c>
    </row>
    <row r="79" spans="2:23" x14ac:dyDescent="0.25">
      <c r="B79">
        <v>94</v>
      </c>
      <c r="C79">
        <f t="shared" si="8"/>
        <v>99.983958927685322</v>
      </c>
      <c r="I79">
        <v>92</v>
      </c>
      <c r="J79">
        <f t="shared" si="10"/>
        <v>99.998696577720025</v>
      </c>
    </row>
    <row r="80" spans="2:23" x14ac:dyDescent="0.25">
      <c r="B80">
        <v>96</v>
      </c>
      <c r="C80">
        <f t="shared" si="8"/>
        <v>99.988704686095417</v>
      </c>
      <c r="I80">
        <v>93</v>
      </c>
      <c r="J80">
        <f t="shared" si="10"/>
        <v>99.999269390762848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Netherlands</vt:lpstr>
      <vt:lpstr>UK</vt:lpstr>
      <vt:lpstr>Germany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Даша Пашкова</dc:creator>
  <cp:lastModifiedBy>Даша Пашкова</cp:lastModifiedBy>
  <dcterms:created xsi:type="dcterms:W3CDTF">2023-10-27T12:28:12Z</dcterms:created>
  <dcterms:modified xsi:type="dcterms:W3CDTF">2023-11-10T04:50:37Z</dcterms:modified>
</cp:coreProperties>
</file>