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-15" yWindow="0" windowWidth="19215" windowHeight="1200" tabRatio="754"/>
  </bookViews>
  <sheets>
    <sheet name="отгрузка" sheetId="10" r:id="rId1"/>
  </sheets>
  <definedNames>
    <definedName name="_xlnm._FilterDatabase" localSheetId="0" hidden="1">отгрузка!$A$1:$QR$721</definedName>
    <definedName name="_xlnm.Print_Area" localSheetId="0">отгрузка!$A$1:$QR$719</definedName>
  </definedNames>
  <calcPr calcId="152511"/>
  <fileRecoveryPr repairLoad="1"/>
</workbook>
</file>

<file path=xl/calcChain.xml><?xml version="1.0" encoding="utf-8"?>
<calcChain xmlns="http://schemas.openxmlformats.org/spreadsheetml/2006/main">
  <c r="QK718" i="10" l="1"/>
  <c r="QK717" i="10"/>
  <c r="QK716" i="10"/>
  <c r="QK715" i="10"/>
  <c r="QK714" i="10" l="1"/>
  <c r="QK713" i="10" l="1"/>
  <c r="QK712" i="10"/>
  <c r="QK711" i="10"/>
  <c r="QK709" i="10"/>
  <c r="QK710" i="10"/>
  <c r="QK708" i="10"/>
  <c r="QK707" i="10"/>
  <c r="QK706" i="10" l="1"/>
  <c r="QK705" i="10"/>
  <c r="QK704" i="10"/>
  <c r="QK703" i="10"/>
  <c r="QK702" i="10"/>
  <c r="QK701" i="10"/>
  <c r="QK700" i="10"/>
  <c r="QK699" i="10"/>
  <c r="QK698" i="10" l="1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  <c r="QI719" i="10"/>
  <c r="QJ719" i="10"/>
  <c r="C719" i="10"/>
  <c r="QK697" i="10" l="1"/>
  <c r="QK696" i="10"/>
  <c r="QK695" i="10" l="1"/>
  <c r="QK694" i="10" l="1"/>
  <c r="QK693" i="10" l="1"/>
  <c r="QK692" i="10"/>
  <c r="QK691" i="10" l="1"/>
  <c r="QK690" i="10"/>
  <c r="QK689" i="10" l="1"/>
  <c r="QK688" i="10"/>
  <c r="QK686" i="10" l="1"/>
  <c r="QK687" i="10"/>
  <c r="QK685" i="10"/>
  <c r="QK684" i="10" l="1"/>
  <c r="QK683" i="10"/>
  <c r="QK682" i="10"/>
  <c r="QK681" i="10"/>
  <c r="QK680" i="10"/>
  <c r="QK679" i="10"/>
  <c r="QK677" i="10"/>
  <c r="QK678" i="10"/>
  <c r="QK676" i="10"/>
  <c r="QK675" i="10"/>
  <c r="QK674" i="10"/>
  <c r="QK673" i="10" l="1"/>
  <c r="QK672" i="10" l="1"/>
  <c r="QK671" i="10" l="1"/>
  <c r="QK670" i="10"/>
  <c r="QK669" i="10"/>
  <c r="QK668" i="10"/>
  <c r="QK667" i="10"/>
  <c r="QK666" i="10" l="1"/>
  <c r="QK665" i="10" l="1"/>
  <c r="QK664" i="10"/>
  <c r="QK663" i="10" l="1"/>
  <c r="QK662" i="10" l="1"/>
  <c r="QK661" i="10"/>
  <c r="QK660" i="10"/>
  <c r="QK659" i="10"/>
  <c r="QK658" i="10"/>
  <c r="QK657" i="10"/>
  <c r="QK656" i="10"/>
  <c r="QK655" i="10"/>
  <c r="QK654" i="10" l="1"/>
  <c r="QK653" i="10"/>
  <c r="QK652" i="10"/>
  <c r="QK650" i="10" l="1"/>
  <c r="QK651" i="10"/>
  <c r="QK649" i="10"/>
  <c r="QK648" i="10" l="1"/>
  <c r="QK647" i="10" l="1"/>
  <c r="QK646" i="10"/>
  <c r="QK645" i="10" l="1"/>
  <c r="QK644" i="10"/>
  <c r="QK643" i="10"/>
  <c r="QK642" i="10"/>
  <c r="QK641" i="10"/>
  <c r="QK640" i="10"/>
  <c r="QK639" i="10" l="1"/>
  <c r="QK638" i="10"/>
  <c r="QK637" i="10"/>
  <c r="QK636" i="10" l="1"/>
  <c r="QK635" i="10" l="1"/>
  <c r="QK634" i="10"/>
  <c r="QK633" i="10"/>
  <c r="QK632" i="10"/>
  <c r="QK631" i="10"/>
  <c r="QK630" i="10"/>
  <c r="QK629" i="10"/>
  <c r="QK628" i="10" l="1"/>
  <c r="QK627" i="10"/>
  <c r="QK625" i="10"/>
  <c r="QK626" i="10"/>
  <c r="QK624" i="10"/>
  <c r="QK623" i="10"/>
  <c r="QK622" i="10"/>
  <c r="QK621" i="10"/>
  <c r="QK620" i="10"/>
  <c r="QK619" i="10"/>
  <c r="QK618" i="10"/>
  <c r="QK616" i="10" l="1"/>
  <c r="QK617" i="10"/>
  <c r="QK615" i="10" l="1"/>
  <c r="QK614" i="10"/>
  <c r="QK613" i="10"/>
  <c r="QK612" i="10"/>
  <c r="QK611" i="10"/>
  <c r="QK610" i="10" l="1"/>
  <c r="QK609" i="10"/>
  <c r="QK608" i="10" l="1"/>
  <c r="QK607" i="10"/>
  <c r="QK606" i="10" l="1"/>
  <c r="QK605" i="10"/>
  <c r="QK604" i="10" l="1"/>
  <c r="QK603" i="10"/>
  <c r="QK602" i="10"/>
  <c r="QK601" i="10"/>
  <c r="QK600" i="10" l="1"/>
  <c r="QK598" i="10" l="1"/>
  <c r="QK599" i="10"/>
  <c r="QK597" i="10" l="1"/>
  <c r="QK596" i="10"/>
  <c r="QK595" i="10"/>
  <c r="QK594" i="10" l="1"/>
  <c r="QK593" i="10"/>
  <c r="QK592" i="10"/>
  <c r="QK591" i="10"/>
  <c r="QK590" i="10"/>
  <c r="QK589" i="10"/>
  <c r="QK588" i="10"/>
  <c r="QK587" i="10" l="1"/>
  <c r="QK586" i="10"/>
  <c r="QK585" i="10"/>
  <c r="QK584" i="10"/>
  <c r="QK583" i="10" l="1"/>
  <c r="QK582" i="10"/>
  <c r="QK581" i="10"/>
  <c r="QK580" i="10"/>
  <c r="QK579" i="10"/>
  <c r="QK578" i="10" l="1"/>
  <c r="QK577" i="10"/>
  <c r="QK576" i="10" l="1"/>
  <c r="QK573" i="10"/>
  <c r="QK572" i="10"/>
  <c r="QK570" i="10"/>
  <c r="QK575" i="10"/>
  <c r="QK574" i="10"/>
  <c r="QK571" i="10" l="1"/>
  <c r="QK569" i="10" l="1"/>
  <c r="QK568" i="10" l="1"/>
  <c r="QK567" i="10"/>
  <c r="QK565" i="10"/>
  <c r="QK566" i="10"/>
  <c r="QK564" i="10"/>
  <c r="QK563" i="10" l="1"/>
  <c r="QK562" i="10" l="1"/>
  <c r="QK561" i="10"/>
  <c r="QK560" i="10"/>
  <c r="QK559" i="10" l="1"/>
  <c r="QK558" i="10" l="1"/>
  <c r="QK557" i="10"/>
  <c r="QK556" i="10"/>
  <c r="QK555" i="10"/>
  <c r="QK554" i="10" l="1"/>
  <c r="QK553" i="10" l="1"/>
  <c r="QK552" i="10"/>
  <c r="QK551" i="10"/>
  <c r="QK550" i="10"/>
  <c r="QK549" i="10"/>
  <c r="QK548" i="10"/>
  <c r="QK547" i="10"/>
  <c r="QK546" i="10" l="1"/>
  <c r="QK545" i="10" l="1"/>
  <c r="QK544" i="10"/>
  <c r="QK543" i="10"/>
  <c r="QK542" i="10"/>
  <c r="QK541" i="10"/>
  <c r="QK538" i="10"/>
  <c r="QK539" i="10"/>
  <c r="QK540" i="10"/>
  <c r="QK537" i="10" l="1"/>
  <c r="QK536" i="10" l="1"/>
  <c r="QK535" i="10"/>
  <c r="QK532" i="10" l="1"/>
  <c r="QR533" i="10" l="1"/>
  <c r="QK534" i="10"/>
  <c r="QK533" i="10"/>
  <c r="QK531" i="10"/>
  <c r="QK530" i="10" l="1"/>
  <c r="QK529" i="10"/>
  <c r="QK528" i="10"/>
  <c r="QK527" i="10"/>
  <c r="QK526" i="10" l="1"/>
  <c r="QK525" i="10"/>
  <c r="QK524" i="10"/>
  <c r="QK523" i="10"/>
  <c r="QK522" i="10"/>
  <c r="QK521" i="10"/>
  <c r="QK520" i="10" l="1"/>
  <c r="QK519" i="10"/>
  <c r="QK518" i="10" l="1"/>
  <c r="QK517" i="10"/>
  <c r="QK516" i="10"/>
  <c r="QK515" i="10"/>
  <c r="QK514" i="10" l="1"/>
  <c r="QK512" i="10"/>
  <c r="QK513" i="10"/>
  <c r="QK511" i="10"/>
  <c r="QR412" i="10" l="1"/>
  <c r="QK510" i="10" l="1"/>
  <c r="QK509" i="10"/>
  <c r="QK508" i="10" l="1"/>
  <c r="QK507" i="10" l="1"/>
  <c r="QK506" i="10"/>
  <c r="QK505" i="10"/>
  <c r="QK504" i="10"/>
  <c r="QK503" i="10"/>
  <c r="QR421" i="10"/>
  <c r="QK502" i="10" l="1"/>
  <c r="QR335" i="10" l="1"/>
  <c r="QK501" i="10"/>
  <c r="QK500" i="10" l="1"/>
  <c r="QK499" i="10"/>
  <c r="QK498" i="10"/>
  <c r="QK497" i="10"/>
  <c r="QK496" i="10"/>
  <c r="QK495" i="10"/>
  <c r="QK494" i="10"/>
  <c r="QK493" i="10"/>
  <c r="QK492" i="10" l="1"/>
  <c r="QK491" i="10"/>
  <c r="QK490" i="10"/>
  <c r="QK489" i="10"/>
  <c r="QR420" i="10"/>
  <c r="QK488" i="10" l="1"/>
  <c r="QR451" i="10" l="1"/>
  <c r="QK487" i="10" l="1"/>
  <c r="QK486" i="10" l="1"/>
  <c r="QK485" i="10"/>
  <c r="QK484" i="10"/>
  <c r="QK483" i="10" l="1"/>
  <c r="QR195" i="10"/>
  <c r="QK482" i="10"/>
  <c r="QK481" i="10" l="1"/>
  <c r="QK480" i="10"/>
  <c r="QK479" i="10"/>
  <c r="QK478" i="10"/>
  <c r="QK477" i="10"/>
  <c r="QK476" i="10"/>
  <c r="QK475" i="10"/>
  <c r="QK474" i="10"/>
  <c r="QK473" i="10"/>
  <c r="QK472" i="10"/>
  <c r="QK471" i="10"/>
  <c r="QK470" i="10" l="1"/>
  <c r="QK469" i="10" l="1"/>
  <c r="QK468" i="10" l="1"/>
  <c r="QR259" i="10" l="1"/>
  <c r="QK467" i="10" l="1"/>
  <c r="QK466" i="10" l="1"/>
  <c r="QK465" i="10" l="1"/>
  <c r="QK464" i="10"/>
  <c r="QK463" i="10"/>
  <c r="QK462" i="10"/>
  <c r="QK461" i="10" l="1"/>
  <c r="QK460" i="10"/>
  <c r="QK459" i="10"/>
  <c r="QK458" i="10"/>
  <c r="QK457" i="10" l="1"/>
  <c r="QK456" i="10"/>
  <c r="QK455" i="10"/>
  <c r="QK454" i="10"/>
  <c r="QK453" i="10"/>
  <c r="QK452" i="10"/>
  <c r="QK451" i="10"/>
  <c r="QK450" i="10"/>
  <c r="QK449" i="10"/>
  <c r="QK448" i="10" l="1"/>
  <c r="QK447" i="10" l="1"/>
  <c r="QK446" i="10" l="1"/>
  <c r="QK445" i="10" l="1"/>
  <c r="QK444" i="10"/>
  <c r="QK443" i="10"/>
  <c r="QK442" i="10"/>
  <c r="QK441" i="10"/>
  <c r="QR400" i="10"/>
  <c r="QR719" i="10" s="1"/>
  <c r="QK440" i="10" l="1"/>
  <c r="QK439" i="10" l="1"/>
  <c r="QK438" i="10" l="1"/>
  <c r="QK437" i="10" l="1"/>
  <c r="QK436" i="10"/>
  <c r="QK435" i="10" l="1"/>
  <c r="QK434" i="10"/>
  <c r="QK433" i="10" l="1"/>
  <c r="QK432" i="10"/>
  <c r="QK431" i="10"/>
  <c r="QK430" i="10"/>
  <c r="QQ417" i="10" l="1"/>
  <c r="QQ420" i="10"/>
  <c r="QK429" i="10" l="1"/>
  <c r="QK428" i="10"/>
  <c r="QK425" i="10"/>
  <c r="QK426" i="10"/>
  <c r="QK427" i="10"/>
  <c r="QK424" i="10"/>
  <c r="QK423" i="10" l="1"/>
  <c r="QK422" i="10"/>
  <c r="QQ326" i="10" l="1"/>
  <c r="QK421" i="10"/>
  <c r="QK420" i="10"/>
  <c r="QQ393" i="10"/>
  <c r="QQ408" i="10"/>
  <c r="QK419" i="10" l="1"/>
  <c r="QK418" i="10" l="1"/>
  <c r="QK417" i="10"/>
  <c r="QK416" i="10"/>
  <c r="QK415" i="10"/>
  <c r="QK414" i="10"/>
  <c r="QQ405" i="10"/>
  <c r="QQ276" i="10"/>
  <c r="QK412" i="10" l="1"/>
  <c r="QK413" i="10"/>
  <c r="QK411" i="10" l="1"/>
  <c r="QK410" i="10"/>
  <c r="QK409" i="10"/>
  <c r="QK408" i="10"/>
  <c r="QK407" i="10"/>
  <c r="QK406" i="10"/>
  <c r="QK405" i="10"/>
  <c r="QK404" i="10" l="1"/>
  <c r="QK403" i="10"/>
  <c r="QK402" i="10" l="1"/>
  <c r="QK401" i="10"/>
  <c r="QQ346" i="10"/>
  <c r="QK400" i="10" l="1"/>
  <c r="QK399" i="10"/>
  <c r="QK398" i="10"/>
  <c r="QK397" i="10" l="1"/>
  <c r="QK396" i="10"/>
  <c r="QK395" i="10"/>
  <c r="QK394" i="10"/>
  <c r="QK393" i="10" l="1"/>
  <c r="QK392" i="10"/>
  <c r="QK391" i="10"/>
  <c r="QQ156" i="10"/>
  <c r="QK390" i="10" l="1"/>
  <c r="QK389" i="10"/>
  <c r="QQ373" i="10"/>
  <c r="QK388" i="10" l="1"/>
  <c r="QK387" i="10"/>
  <c r="QK386" i="10"/>
  <c r="QK385" i="10" l="1"/>
  <c r="QK384" i="10"/>
  <c r="QK383" i="10"/>
  <c r="QK382" i="10"/>
  <c r="QK381" i="10"/>
  <c r="QQ146" i="10" l="1"/>
  <c r="QK380" i="10" l="1"/>
  <c r="QK379" i="10"/>
  <c r="QQ113" i="10"/>
  <c r="QK378" i="10"/>
  <c r="QK377" i="10"/>
  <c r="QK376" i="10"/>
  <c r="QQ258" i="10" l="1"/>
  <c r="QK375" i="10" l="1"/>
  <c r="QK374" i="10"/>
  <c r="QK373" i="10"/>
  <c r="QK372" i="10"/>
  <c r="QK371" i="10"/>
  <c r="QK370" i="10"/>
  <c r="QK369" i="10"/>
  <c r="QK368" i="10"/>
  <c r="QK367" i="10"/>
  <c r="QK366" i="10"/>
  <c r="QK365" i="10"/>
  <c r="QK364" i="10" l="1"/>
  <c r="QK363" i="10"/>
  <c r="QK362" i="10"/>
  <c r="QK361" i="10"/>
  <c r="QK359" i="10" l="1"/>
  <c r="QK360" i="10"/>
  <c r="QK358" i="10"/>
  <c r="QK357" i="10"/>
  <c r="QK356" i="10"/>
  <c r="QK355" i="10" l="1"/>
  <c r="QK354" i="10"/>
  <c r="QK353" i="10" l="1"/>
  <c r="QK352" i="10"/>
  <c r="QK351" i="10"/>
  <c r="QK350" i="10" l="1"/>
  <c r="QK349" i="10" l="1"/>
  <c r="QK348" i="10"/>
  <c r="QK347" i="10"/>
  <c r="QK346" i="10" l="1"/>
  <c r="QK345" i="10" l="1"/>
  <c r="QK344" i="10"/>
  <c r="QK343" i="10"/>
  <c r="QQ260" i="10"/>
  <c r="QQ719" i="10" s="1"/>
  <c r="QK342" i="10" l="1"/>
  <c r="QK341" i="10"/>
  <c r="QK340" i="10"/>
  <c r="QK339" i="10"/>
  <c r="QK338" i="10"/>
  <c r="QK337" i="10" l="1"/>
  <c r="QK336" i="10"/>
  <c r="QK335" i="10"/>
  <c r="QK334" i="10"/>
  <c r="QK333" i="10"/>
  <c r="QK332" i="10"/>
  <c r="QK331" i="10" l="1"/>
  <c r="QK330" i="10"/>
  <c r="QK329" i="10"/>
  <c r="QK328" i="10"/>
  <c r="QP315" i="10"/>
  <c r="QP267" i="10"/>
  <c r="QP325" i="10"/>
  <c r="QP211" i="10"/>
  <c r="QK327" i="10" l="1"/>
  <c r="QK326" i="10"/>
  <c r="QK325" i="10"/>
  <c r="QK324" i="10" l="1"/>
  <c r="QK323" i="10"/>
  <c r="QP289" i="10" l="1"/>
  <c r="QK322" i="10" l="1"/>
  <c r="QK321" i="10"/>
  <c r="QP113" i="10"/>
  <c r="QK320" i="10" l="1"/>
  <c r="QK319" i="10"/>
  <c r="QK318" i="10"/>
  <c r="QP244" i="10"/>
  <c r="QP220" i="10"/>
  <c r="QP138" i="10"/>
  <c r="QK317" i="10" l="1"/>
  <c r="QK316" i="10"/>
  <c r="QK315" i="10" l="1"/>
  <c r="QK314" i="10"/>
  <c r="QK313" i="10"/>
  <c r="QK312" i="10" l="1"/>
  <c r="QK311" i="10"/>
  <c r="QK310" i="10"/>
  <c r="QK309" i="10" l="1"/>
  <c r="QK308" i="10"/>
  <c r="QK307" i="10" l="1"/>
  <c r="QK306" i="10"/>
  <c r="QK305" i="10"/>
  <c r="QK304" i="10"/>
  <c r="QK303" i="10"/>
  <c r="QK302" i="10"/>
  <c r="QK301" i="10"/>
  <c r="QP123" i="10"/>
  <c r="QK300" i="10" l="1"/>
  <c r="QK299" i="10"/>
  <c r="QK298" i="10"/>
  <c r="QK297" i="10"/>
  <c r="QK296" i="10"/>
  <c r="QK295" i="10"/>
  <c r="QK294" i="10"/>
  <c r="QK293" i="10" l="1"/>
  <c r="QK292" i="10"/>
  <c r="QK291" i="10"/>
  <c r="QK290" i="10"/>
  <c r="QK289" i="10"/>
  <c r="QK288" i="10" l="1"/>
  <c r="QK287" i="10" l="1"/>
  <c r="QK286" i="10"/>
  <c r="QK285" i="10"/>
  <c r="QK284" i="10" l="1"/>
  <c r="QK283" i="10"/>
  <c r="QK282" i="10" l="1"/>
  <c r="QP279" i="10"/>
  <c r="QP146" i="10"/>
  <c r="QK281" i="10" l="1"/>
  <c r="QK280" i="10"/>
  <c r="QK279" i="10" l="1"/>
  <c r="QK278" i="10"/>
  <c r="QK277" i="10"/>
  <c r="QK276" i="10"/>
  <c r="QK275" i="10"/>
  <c r="QK274" i="10"/>
  <c r="QK273" i="10"/>
  <c r="QP203" i="10"/>
  <c r="QP68" i="10"/>
  <c r="QK271" i="10" l="1"/>
  <c r="QK272" i="10"/>
  <c r="QK270" i="10"/>
  <c r="QP137" i="10" l="1"/>
  <c r="QP262" i="10"/>
  <c r="QP22" i="10" l="1"/>
  <c r="QK269" i="10" l="1"/>
  <c r="QP98" i="10"/>
  <c r="QK268" i="10" l="1"/>
  <c r="QK267" i="10"/>
  <c r="QK266" i="10"/>
  <c r="QK265" i="10"/>
  <c r="QK264" i="10"/>
  <c r="QP227" i="10"/>
  <c r="QK263" i="10" l="1"/>
  <c r="QK262" i="10"/>
  <c r="QP202" i="10" l="1"/>
  <c r="QP719" i="10" s="1"/>
  <c r="QK261" i="10" l="1"/>
  <c r="QK259" i="10"/>
  <c r="QK260" i="10"/>
  <c r="QK258" i="10" l="1"/>
  <c r="QK256" i="10" l="1"/>
  <c r="QK257" i="10"/>
  <c r="QK255" i="10" l="1"/>
  <c r="QK254" i="10"/>
  <c r="QK253" i="10" l="1"/>
  <c r="QK252" i="10" l="1"/>
  <c r="QK251" i="10" l="1"/>
  <c r="QK250" i="10"/>
  <c r="QK249" i="10"/>
  <c r="QK248" i="10"/>
  <c r="QK247" i="10"/>
  <c r="QK246" i="10"/>
  <c r="QK245" i="10"/>
  <c r="QK243" i="10"/>
  <c r="QK244" i="10"/>
  <c r="QK242" i="10"/>
  <c r="QO182" i="10" l="1"/>
  <c r="QK241" i="10" l="1"/>
  <c r="QK240" i="10"/>
  <c r="QK239" i="10"/>
  <c r="QK238" i="10" l="1"/>
  <c r="QK237" i="10" l="1"/>
  <c r="QO207" i="10"/>
  <c r="QK236" i="10" l="1"/>
  <c r="QK235" i="10" l="1"/>
  <c r="QK234" i="10" l="1"/>
  <c r="QK233" i="10"/>
  <c r="QK232" i="10"/>
  <c r="QK231" i="10" l="1"/>
  <c r="QK230" i="10"/>
  <c r="QK229" i="10"/>
  <c r="QK228" i="10" l="1"/>
  <c r="QK227" i="10"/>
  <c r="QK226" i="10"/>
  <c r="QO88" i="10"/>
  <c r="QK225" i="10" l="1"/>
  <c r="QK224" i="10"/>
  <c r="QK223" i="10" l="1"/>
  <c r="QK222" i="10"/>
  <c r="QK221" i="10" l="1"/>
  <c r="QO139" i="10"/>
  <c r="QO123" i="10"/>
  <c r="QK220" i="10" l="1"/>
  <c r="QK219" i="10"/>
  <c r="QK218" i="10"/>
  <c r="QK217" i="10"/>
  <c r="QK216" i="10"/>
  <c r="QK215" i="10"/>
  <c r="QK214" i="10"/>
  <c r="QK213" i="10"/>
  <c r="QO125" i="10"/>
  <c r="QK212" i="10" l="1"/>
  <c r="QK211" i="10"/>
  <c r="QK210" i="10" l="1"/>
  <c r="QK209" i="10" l="1"/>
  <c r="QK208" i="10"/>
  <c r="QK207" i="10"/>
  <c r="QK206" i="10"/>
  <c r="QK205" i="10"/>
  <c r="QK204" i="10"/>
  <c r="QO119" i="10"/>
  <c r="QO80" i="10"/>
  <c r="QO53" i="10"/>
  <c r="QO38" i="10"/>
  <c r="QK203" i="10"/>
  <c r="QK202" i="10"/>
  <c r="QK201" i="10"/>
  <c r="QK200" i="10"/>
  <c r="QK199" i="10"/>
  <c r="QK198" i="10"/>
  <c r="QK197" i="10"/>
  <c r="QK196" i="10"/>
  <c r="QO136" i="10" l="1"/>
  <c r="QO67" i="10"/>
  <c r="QO169" i="10"/>
  <c r="QK195" i="10"/>
  <c r="QK194" i="10"/>
  <c r="QO719" i="10" l="1"/>
  <c r="QK193" i="10"/>
  <c r="QK192" i="10" l="1"/>
  <c r="QK191" i="10"/>
  <c r="QK190" i="10" l="1"/>
  <c r="QK189" i="10"/>
  <c r="QK188" i="10"/>
  <c r="QK187" i="10" l="1"/>
  <c r="QK186" i="10"/>
  <c r="QK185" i="10" l="1"/>
  <c r="QK184" i="10"/>
  <c r="QK183" i="10" l="1"/>
  <c r="QK182" i="10"/>
  <c r="QK181" i="10" l="1"/>
  <c r="QK180" i="10" l="1"/>
  <c r="QK179" i="10"/>
  <c r="QK178" i="10" l="1"/>
  <c r="QK177" i="10"/>
  <c r="QK176" i="10" l="1"/>
  <c r="QK175" i="10"/>
  <c r="QN174" i="10"/>
  <c r="QK173" i="10"/>
  <c r="QK174" i="10"/>
  <c r="QK172" i="10"/>
  <c r="QK171" i="10"/>
  <c r="QK170" i="10"/>
  <c r="QK169" i="10"/>
  <c r="QK168" i="10"/>
  <c r="QK167" i="10"/>
  <c r="QK165" i="10"/>
  <c r="QN11" i="10"/>
  <c r="QK166" i="10" l="1"/>
  <c r="QK164" i="10"/>
  <c r="QK163" i="10" l="1"/>
  <c r="QK162" i="10"/>
  <c r="QK160" i="10" l="1"/>
  <c r="QK161" i="10"/>
  <c r="QK159" i="10"/>
  <c r="QN71" i="10" l="1"/>
  <c r="QK158" i="10"/>
  <c r="QK157" i="10" l="1"/>
  <c r="QK156" i="10"/>
  <c r="QN141" i="10"/>
  <c r="QK155" i="10"/>
  <c r="QK154" i="10" l="1"/>
  <c r="QK153" i="10" l="1"/>
  <c r="QK152" i="10"/>
  <c r="QN139" i="10"/>
  <c r="QK151" i="10" l="1"/>
  <c r="QK150" i="10"/>
  <c r="QK149" i="10" l="1"/>
  <c r="QK148" i="10"/>
  <c r="QK147" i="10"/>
  <c r="QK146" i="10" l="1"/>
  <c r="QK145" i="10" l="1"/>
  <c r="QN72" i="10" l="1"/>
  <c r="QK144" i="10" l="1"/>
  <c r="QK143" i="10"/>
  <c r="QK142" i="10"/>
  <c r="QK141" i="10" l="1"/>
  <c r="QN23" i="10"/>
  <c r="QK140" i="10" l="1"/>
  <c r="QN130" i="10"/>
  <c r="QK139" i="10"/>
  <c r="QK138" i="10" l="1"/>
  <c r="QK137" i="10" l="1"/>
  <c r="QK136" i="10"/>
  <c r="QK135" i="10" l="1"/>
  <c r="QN719" i="10" l="1"/>
  <c r="QK134" i="10"/>
  <c r="QK133" i="10" l="1"/>
  <c r="QK132" i="10"/>
  <c r="QK131" i="10"/>
  <c r="QK130" i="10"/>
  <c r="QK129" i="10" l="1"/>
  <c r="QK128" i="10"/>
  <c r="QK127" i="10" l="1"/>
  <c r="QK126" i="10"/>
  <c r="QK125" i="10"/>
  <c r="QK124" i="10"/>
  <c r="QK123" i="10"/>
  <c r="QK122" i="10" l="1"/>
  <c r="QK121" i="10"/>
  <c r="QK120" i="10"/>
  <c r="QK119" i="10"/>
  <c r="QK118" i="10"/>
  <c r="QK117" i="10"/>
  <c r="QK116" i="10" l="1"/>
  <c r="QK115" i="10" l="1"/>
  <c r="QK114" i="10" l="1"/>
  <c r="QK113" i="10"/>
  <c r="QK112" i="10" l="1"/>
  <c r="QM64" i="10" l="1"/>
  <c r="QK111" i="10" l="1"/>
  <c r="QK110" i="10"/>
  <c r="QK109" i="10" l="1"/>
  <c r="QM43" i="10"/>
  <c r="QK108" i="10" l="1"/>
  <c r="QK107" i="10" l="1"/>
  <c r="QK106" i="10" l="1"/>
  <c r="QK105" i="10"/>
  <c r="QK104" i="10"/>
  <c r="QM18" i="10" l="1"/>
  <c r="QM83" i="10"/>
  <c r="QK103" i="10" l="1"/>
  <c r="QK102" i="10"/>
  <c r="QK101" i="10"/>
  <c r="QK100" i="10"/>
  <c r="QK98" i="10"/>
  <c r="QK99" i="10"/>
  <c r="QK97" i="10" l="1"/>
  <c r="QK96" i="10" l="1"/>
  <c r="QK95" i="10"/>
  <c r="QK94" i="10"/>
  <c r="QK93" i="10" l="1"/>
  <c r="QK92" i="10"/>
  <c r="QK91" i="10" l="1"/>
  <c r="QK89" i="10"/>
  <c r="QK90" i="10"/>
  <c r="QK88" i="10"/>
  <c r="QK87" i="10" l="1"/>
  <c r="QK86" i="10"/>
  <c r="QK85" i="10" l="1"/>
  <c r="QK84" i="10"/>
  <c r="QK83" i="10" l="1"/>
  <c r="QK82" i="10" l="1"/>
  <c r="QK81" i="10"/>
  <c r="QK80" i="10"/>
  <c r="QK79" i="10"/>
  <c r="QK78" i="10"/>
  <c r="QK77" i="10"/>
  <c r="QK76" i="10"/>
  <c r="QK75" i="10"/>
  <c r="QK74" i="10"/>
  <c r="QK73" i="10"/>
  <c r="QK71" i="10"/>
  <c r="QK72" i="10"/>
  <c r="QK70" i="10"/>
  <c r="QK69" i="10"/>
  <c r="QK68" i="10"/>
  <c r="QK67" i="10" l="1"/>
  <c r="QM54" i="10" l="1"/>
  <c r="QK66" i="10" l="1"/>
  <c r="QK65" i="10" l="1"/>
  <c r="QK64" i="10"/>
  <c r="QK63" i="10" l="1"/>
  <c r="QK62" i="10"/>
  <c r="QK60" i="10" l="1"/>
  <c r="QK61" i="10"/>
  <c r="QM719" i="10"/>
  <c r="QK59" i="10" l="1"/>
  <c r="QK58" i="10" l="1"/>
  <c r="QK57" i="10" l="1"/>
  <c r="QK56" i="10" l="1"/>
  <c r="QK55" i="10" l="1"/>
  <c r="QK54" i="10"/>
  <c r="QK53" i="10"/>
  <c r="QK52" i="10"/>
  <c r="QK51" i="10" l="1"/>
  <c r="QK50" i="10" l="1"/>
  <c r="QK49" i="10"/>
  <c r="QK48" i="10" l="1"/>
  <c r="QK47" i="10" l="1"/>
  <c r="QK46" i="10"/>
  <c r="QK45" i="10"/>
  <c r="QK44" i="10" l="1"/>
  <c r="QK43" i="10" l="1"/>
  <c r="QK42" i="10"/>
  <c r="QK41" i="10"/>
  <c r="QK40" i="10"/>
  <c r="QK39" i="10"/>
  <c r="QK38" i="10"/>
  <c r="QK37" i="10"/>
  <c r="QK36" i="10" l="1"/>
  <c r="QK35" i="10" l="1"/>
  <c r="QK34" i="10"/>
  <c r="QK33" i="10"/>
  <c r="QK32" i="10" l="1"/>
  <c r="QK31" i="10"/>
  <c r="QK30" i="10"/>
  <c r="QK29" i="10"/>
  <c r="QK28" i="10"/>
  <c r="QK27" i="10"/>
  <c r="QK25" i="10" l="1"/>
  <c r="QK24" i="10"/>
  <c r="QK23" i="10"/>
  <c r="QK22" i="10" l="1"/>
  <c r="QK21" i="10"/>
  <c r="QK20" i="10" l="1"/>
  <c r="QK19" i="10" l="1"/>
  <c r="QK18" i="10" l="1"/>
  <c r="QK17" i="10" l="1"/>
  <c r="QK16" i="10"/>
  <c r="QK15" i="10"/>
  <c r="QK14" i="10"/>
  <c r="QK13" i="10"/>
  <c r="QK12" i="10" l="1"/>
  <c r="QK11" i="10" l="1"/>
  <c r="QK10" i="10"/>
  <c r="QK9" i="10"/>
  <c r="QK8" i="10"/>
  <c r="QL719" i="10"/>
  <c r="QK7" i="10" l="1"/>
  <c r="QK6" i="10"/>
  <c r="QK5" i="10"/>
  <c r="QK4" i="10"/>
  <c r="QK3" i="10" l="1"/>
  <c r="QK2" i="10" l="1"/>
</calcChain>
</file>

<file path=xl/comments1.xml><?xml version="1.0" encoding="utf-8"?>
<comments xmlns="http://schemas.openxmlformats.org/spreadsheetml/2006/main">
  <authors>
    <author>Ольга</author>
    <author>Office-pc</author>
    <author>Владимир</author>
    <author>Lesli2005</author>
  </authors>
  <commentList>
    <comment ref="QN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L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M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M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L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M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QO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O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M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N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N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M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M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M1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M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2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P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M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N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QN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O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M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N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L2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QO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N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M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L3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M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M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L3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N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M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M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O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N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M5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M5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N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M5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QP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N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O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QP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M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N6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O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N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O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QP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QN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QN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M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M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N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N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QP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N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M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O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QN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QP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N9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M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P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M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P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O97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P9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QO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1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QN1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M1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1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1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1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1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QN1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P1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QQ1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QO1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N11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P1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O1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M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O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QP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QN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QP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QN1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QN1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1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3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QN1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Q1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P1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1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QP1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QP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QN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QO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QP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Q1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QN1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P1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1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QQ1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QN1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N1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N1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P1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1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N1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R1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QN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Q1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QO1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QO1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QO1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N1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P1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P1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N1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1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O1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QN1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QN1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M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N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QN1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O1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O1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1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O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QO1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P1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O1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R1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N1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Q1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1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Q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O1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QR195" authorId="3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QO1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QO1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1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P1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2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QP2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QP2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QO2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N2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QO2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QO20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QO2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O2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Q2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P2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QQ2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QO2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O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P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QO2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P2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QO2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QO2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Q2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25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O226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QP2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QO2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QO2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QP2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2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O2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QO2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O2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O2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P2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R2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P2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QP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Q2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2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P2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Q2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2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P2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2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P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P2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2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QQ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QQ2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QP2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O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QP2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P2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Q2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2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P2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O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P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QR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2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2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QP2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QP2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2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P2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Q2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P2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QP2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2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QQ29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2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2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2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Q2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2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3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P3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3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0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3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3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QQ3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QR3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R3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P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Q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QQ3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3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2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3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3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R3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QR3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3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3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P3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R3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Q3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Q3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QQ3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3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P3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Q35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Q3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Q3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5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QR3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QQ3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QQ36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6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R3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3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3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7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7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QR3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Q3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QQ3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3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R3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8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QQ3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R3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Q3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QQ3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Q3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QQ3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3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R3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3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QR4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QQ4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4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QQ4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QP4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R4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QR4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4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4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4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QR4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Q4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QR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QR4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QQ4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QR4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R4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QR4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Q4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4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R4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QR4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R4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QR4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QR4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QR4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QR4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4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4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R5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5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51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1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Q52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R53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QR5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R6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M7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QQ7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sharedStrings.xml><?xml version="1.0" encoding="utf-8"?>
<sst xmlns="http://schemas.openxmlformats.org/spreadsheetml/2006/main" count="1171" uniqueCount="551">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</sst>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7" formatCode="#,##0.0"/>
  </numFmts>
  <fonts count="9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" fontId="4" fillId="0" borderId="0" xfId="0" applyNumberFormat="1" applyFont="1" applyFill="1" applyBorder="1"/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164" fontId="1" fillId="0" borderId="0" xfId="0" applyNumberFormat="1" applyFont="1" applyFill="1" applyBorder="1"/>
    <xf numFmtId="2" fontId="0" fillId="0" borderId="1" xfId="0" applyNumberForma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16" fontId="0" fillId="0" borderId="0" xfId="0" applyNumberFormat="1" applyBorder="1"/>
    <xf numFmtId="14" fontId="0" fillId="0" borderId="0" xfId="0" applyNumberFormat="1" applyFill="1" applyBorder="1" applyAlignment="1">
      <alignment horizontal="left"/>
    </xf>
    <xf numFmtId="2" fontId="0" fillId="8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" fontId="1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S2163"/>
  <sheetViews>
    <sheetView tabSelected="1" zoomScale="110" zoomScaleNormal="11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2" customWidth="1"/>
    <col min="5" max="5" width="10.5703125" style="42" customWidth="1"/>
    <col min="6" max="7" width="11.28515625" style="42" customWidth="1"/>
    <col min="8" max="8" width="12" style="42" customWidth="1"/>
    <col min="9" max="9" width="9.85546875" style="42" customWidth="1"/>
    <col min="10" max="13" width="10.7109375" style="42" customWidth="1"/>
    <col min="14" max="15" width="12.28515625" style="39" customWidth="1"/>
    <col min="16" max="17" width="13" style="39" customWidth="1"/>
    <col min="18" max="18" width="12.42578125" style="39" customWidth="1"/>
    <col min="19" max="19" width="12.28515625" style="39" customWidth="1"/>
    <col min="20" max="20" width="12.28515625" style="40" customWidth="1"/>
    <col min="21" max="21" width="9.7109375" style="40" customWidth="1"/>
    <col min="22" max="23" width="10.7109375" style="40" customWidth="1"/>
    <col min="24" max="25" width="12.7109375" style="40" customWidth="1"/>
    <col min="26" max="28" width="12.28515625" style="40" customWidth="1"/>
    <col min="29" max="31" width="9.85546875" style="40" customWidth="1"/>
    <col min="32" max="32" width="7.140625" style="40" customWidth="1"/>
    <col min="33" max="34" width="11.140625" style="40" customWidth="1"/>
    <col min="35" max="36" width="9.7109375" style="40" customWidth="1"/>
    <col min="37" max="38" width="12.140625" style="40" customWidth="1"/>
    <col min="39" max="39" width="17.5703125" style="40" customWidth="1"/>
    <col min="40" max="40" width="19.28515625" style="40" customWidth="1"/>
    <col min="41" max="43" width="19.28515625" style="41" customWidth="1"/>
    <col min="44" max="44" width="17.7109375" style="41" customWidth="1"/>
    <col min="45" max="45" width="13.28515625" style="41" customWidth="1"/>
    <col min="46" max="47" width="13.28515625" style="39" customWidth="1"/>
    <col min="48" max="48" width="14" style="39" customWidth="1"/>
    <col min="49" max="49" width="10.7109375" style="39" customWidth="1"/>
    <col min="50" max="51" width="12.7109375" style="39" customWidth="1"/>
    <col min="52" max="52" width="19" style="39" customWidth="1"/>
    <col min="53" max="54" width="18.42578125" style="39" customWidth="1"/>
    <col min="55" max="55" width="19.28515625" style="39" customWidth="1"/>
    <col min="56" max="57" width="11.42578125" style="39" customWidth="1"/>
    <col min="58" max="59" width="12.140625" style="39" customWidth="1"/>
    <col min="60" max="63" width="18.7109375" style="39" customWidth="1"/>
    <col min="64" max="65" width="9.5703125" style="41" customWidth="1"/>
    <col min="66" max="66" width="19.85546875" style="41" customWidth="1"/>
    <col min="67" max="68" width="17.140625" style="41" customWidth="1"/>
    <col min="69" max="71" width="11.140625" style="41" customWidth="1"/>
    <col min="72" max="74" width="13.7109375" style="41" customWidth="1"/>
    <col min="75" max="75" width="10.28515625" style="41" customWidth="1"/>
    <col min="76" max="76" width="9.28515625" style="39" customWidth="1"/>
    <col min="77" max="78" width="10.85546875" style="39" customWidth="1"/>
    <col min="79" max="79" width="10.140625" style="39" customWidth="1"/>
    <col min="80" max="80" width="12.7109375" style="39" customWidth="1"/>
    <col min="81" max="81" width="14.7109375" style="39" customWidth="1"/>
    <col min="82" max="85" width="12.7109375" style="39" customWidth="1"/>
    <col min="86" max="87" width="10.7109375" style="41" customWidth="1"/>
    <col min="88" max="88" width="15.7109375" style="41" customWidth="1"/>
    <col min="89" max="89" width="18.5703125" style="41" customWidth="1"/>
    <col min="90" max="91" width="9.28515625" style="41" customWidth="1"/>
    <col min="92" max="92" width="11.5703125" style="41" customWidth="1"/>
    <col min="93" max="93" width="11.42578125" style="41" customWidth="1"/>
    <col min="94" max="96" width="13" style="41" customWidth="1"/>
    <col min="97" max="98" width="18.28515625" style="41" customWidth="1"/>
    <col min="99" max="99" width="10.85546875" style="39" customWidth="1"/>
    <col min="100" max="101" width="17.7109375" style="39" customWidth="1"/>
    <col min="102" max="102" width="18.28515625" style="39" customWidth="1"/>
    <col min="103" max="104" width="10.28515625" style="39" customWidth="1"/>
    <col min="105" max="105" width="9.7109375" style="39" customWidth="1"/>
    <col min="106" max="110" width="12.28515625" style="39" customWidth="1"/>
    <col min="111" max="111" width="20" style="39" customWidth="1"/>
    <col min="112" max="112" width="9.7109375" style="39" customWidth="1"/>
    <col min="113" max="115" width="9" style="39" customWidth="1"/>
    <col min="116" max="116" width="12" style="40" customWidth="1"/>
    <col min="117" max="119" width="12" style="41" customWidth="1"/>
    <col min="120" max="120" width="11.28515625" style="41" customWidth="1"/>
    <col min="121" max="125" width="12.7109375" style="41" customWidth="1"/>
    <col min="126" max="126" width="10" style="41" customWidth="1"/>
    <col min="127" max="129" width="10.7109375" style="41" customWidth="1"/>
    <col min="130" max="130" width="14.140625" style="41" customWidth="1"/>
    <col min="131" max="132" width="9.7109375" style="41" customWidth="1"/>
    <col min="133" max="133" width="15.5703125" style="41" customWidth="1"/>
    <col min="134" max="135" width="14.7109375" style="41" customWidth="1"/>
    <col min="136" max="136" width="23.42578125" style="41" customWidth="1"/>
    <col min="137" max="138" width="9.28515625" style="41" customWidth="1"/>
    <col min="139" max="139" width="15.85546875" style="41" customWidth="1"/>
    <col min="140" max="144" width="9" style="41" customWidth="1"/>
    <col min="145" max="145" width="10.42578125" style="41" customWidth="1"/>
    <col min="146" max="146" width="13.140625" style="41" customWidth="1"/>
    <col min="147" max="147" width="19.85546875" style="41" customWidth="1"/>
    <col min="148" max="150" width="19.28515625" style="41" customWidth="1"/>
    <col min="151" max="151" width="13.28515625" style="41" customWidth="1"/>
    <col min="152" max="152" width="12.85546875" style="41" customWidth="1"/>
    <col min="153" max="153" width="12.85546875" style="39" customWidth="1"/>
    <col min="154" max="154" width="11.28515625" style="39" customWidth="1"/>
    <col min="155" max="155" width="18.5703125" style="39" customWidth="1"/>
    <col min="156" max="156" width="18.28515625" style="39" customWidth="1"/>
    <col min="157" max="157" width="19" style="39" customWidth="1"/>
    <col min="158" max="160" width="13.85546875" style="39" customWidth="1"/>
    <col min="161" max="161" width="13.42578125" style="39" customWidth="1"/>
    <col min="162" max="162" width="14.85546875" style="39" customWidth="1"/>
    <col min="163" max="164" width="15.7109375" style="39" customWidth="1"/>
    <col min="165" max="166" width="15.140625" style="39" customWidth="1"/>
    <col min="167" max="167" width="10.140625" style="40" customWidth="1"/>
    <col min="168" max="168" width="12.7109375" style="40" customWidth="1"/>
    <col min="169" max="169" width="10.140625" style="40" customWidth="1"/>
    <col min="170" max="171" width="10.140625" style="41" customWidth="1"/>
    <col min="172" max="172" width="11.7109375" style="39" customWidth="1"/>
    <col min="173" max="174" width="12.5703125" style="39" customWidth="1"/>
    <col min="175" max="175" width="13" style="39" customWidth="1"/>
    <col min="176" max="177" width="14.28515625" style="39" customWidth="1"/>
    <col min="178" max="181" width="10.85546875" style="39" customWidth="1"/>
    <col min="182" max="182" width="13.85546875" style="39" customWidth="1"/>
    <col min="183" max="184" width="9.85546875" style="39" customWidth="1"/>
    <col min="185" max="185" width="8.140625" style="40" customWidth="1"/>
    <col min="186" max="186" width="14.28515625" style="41" customWidth="1"/>
    <col min="187" max="188" width="11.7109375" style="41" customWidth="1"/>
    <col min="189" max="189" width="10.85546875" style="39" customWidth="1"/>
    <col min="190" max="190" width="13.140625" style="39" customWidth="1"/>
    <col min="191" max="191" width="15.28515625" style="39" customWidth="1"/>
    <col min="192" max="192" width="17.7109375" style="39" customWidth="1"/>
    <col min="193" max="193" width="11.28515625" style="39" customWidth="1"/>
    <col min="194" max="194" width="9.28515625" style="39" customWidth="1"/>
    <col min="195" max="195" width="15.28515625" style="39" customWidth="1"/>
    <col min="196" max="196" width="8.7109375" style="39" customWidth="1"/>
    <col min="197" max="197" width="9.42578125" style="39" customWidth="1"/>
    <col min="198" max="200" width="8.7109375" style="39" customWidth="1"/>
    <col min="201" max="202" width="7.85546875" style="39" customWidth="1"/>
    <col min="203" max="203" width="16" style="40" customWidth="1"/>
    <col min="204" max="204" width="17.7109375" style="41" customWidth="1"/>
    <col min="205" max="205" width="15.7109375" style="41" customWidth="1"/>
    <col min="206" max="206" width="11.7109375" style="41" customWidth="1"/>
    <col min="207" max="207" width="11.7109375" style="39" customWidth="1"/>
    <col min="208" max="210" width="18.28515625" style="39" customWidth="1"/>
    <col min="211" max="211" width="18.7109375" style="40" customWidth="1"/>
    <col min="212" max="212" width="18.7109375" style="41" customWidth="1"/>
    <col min="213" max="213" width="19.5703125" style="41" customWidth="1"/>
    <col min="214" max="216" width="17.28515625" style="41" customWidth="1"/>
    <col min="217" max="220" width="18.140625" style="41" customWidth="1"/>
    <col min="221" max="221" width="11.7109375" style="41" customWidth="1"/>
    <col min="222" max="222" width="6.28515625" style="40" customWidth="1"/>
    <col min="223" max="223" width="9.140625" style="41" customWidth="1"/>
    <col min="224" max="224" width="9.85546875" style="41" customWidth="1"/>
    <col min="225" max="225" width="10.7109375" style="41" customWidth="1"/>
    <col min="226" max="226" width="18.42578125" style="41" customWidth="1"/>
    <col min="227" max="227" width="12.28515625" style="41" customWidth="1"/>
    <col min="228" max="229" width="11.28515625" style="41" customWidth="1"/>
    <col min="230" max="232" width="10.5703125" style="41" customWidth="1"/>
    <col min="233" max="233" width="11.28515625" style="41" customWidth="1"/>
    <col min="234" max="234" width="17.7109375" style="39" customWidth="1"/>
    <col min="235" max="235" width="28" style="39" customWidth="1"/>
    <col min="236" max="236" width="19.28515625" style="39" customWidth="1"/>
    <col min="237" max="238" width="17.85546875" style="39" customWidth="1"/>
    <col min="239" max="239" width="9.5703125" style="39" customWidth="1"/>
    <col min="240" max="240" width="8.5703125" style="39" customWidth="1"/>
    <col min="241" max="241" width="11.85546875" style="39" customWidth="1"/>
    <col min="242" max="242" width="16.28515625" style="39" customWidth="1"/>
    <col min="243" max="243" width="10.140625" style="39" customWidth="1"/>
    <col min="244" max="244" width="11.7109375" style="39" customWidth="1"/>
    <col min="245" max="247" width="12.42578125" style="39" customWidth="1"/>
    <col min="248" max="248" width="10.5703125" style="39" customWidth="1"/>
    <col min="249" max="249" width="9.85546875" style="39" customWidth="1"/>
    <col min="250" max="251" width="10.5703125" style="39" customWidth="1"/>
    <col min="252" max="255" width="11.28515625" style="39" customWidth="1"/>
    <col min="256" max="256" width="18.140625" style="39" customWidth="1"/>
    <col min="257" max="257" width="17.85546875" style="39" customWidth="1"/>
    <col min="258" max="258" width="11.42578125" style="39" customWidth="1"/>
    <col min="259" max="259" width="8.5703125" style="39" customWidth="1"/>
    <col min="260" max="260" width="17.140625" style="39" customWidth="1"/>
    <col min="261" max="261" width="17.7109375" style="39" customWidth="1"/>
    <col min="262" max="262" width="10.42578125" style="39" customWidth="1"/>
    <col min="263" max="263" width="10.28515625" style="39" customWidth="1"/>
    <col min="264" max="264" width="17.7109375" style="39" customWidth="1"/>
    <col min="265" max="265" width="10.28515625" style="41" customWidth="1"/>
    <col min="266" max="266" width="11.7109375" style="41" customWidth="1"/>
    <col min="267" max="269" width="12.28515625" style="41" customWidth="1"/>
    <col min="270" max="271" width="14.140625" style="41" customWidth="1"/>
    <col min="272" max="272" width="12.28515625" style="41" customWidth="1"/>
    <col min="273" max="278" width="11.42578125" style="41" customWidth="1"/>
    <col min="279" max="279" width="12.7109375" style="40" customWidth="1"/>
    <col min="280" max="281" width="10.85546875" style="39" customWidth="1"/>
    <col min="282" max="282" width="11.7109375" style="39" customWidth="1"/>
    <col min="283" max="283" width="12.5703125" style="39" customWidth="1"/>
    <col min="284" max="284" width="13.28515625" style="39" customWidth="1"/>
    <col min="285" max="285" width="9.7109375" style="39" customWidth="1"/>
    <col min="286" max="288" width="11.28515625" style="39" customWidth="1"/>
    <col min="289" max="290" width="23.7109375" style="39" customWidth="1"/>
    <col min="291" max="292" width="21.42578125" style="39" customWidth="1"/>
    <col min="293" max="296" width="14.28515625" style="39" customWidth="1"/>
    <col min="297" max="298" width="18.5703125" style="39" customWidth="1"/>
    <col min="299" max="299" width="19.42578125" style="39" customWidth="1"/>
    <col min="300" max="300" width="13" style="41" customWidth="1"/>
    <col min="301" max="301" width="10.5703125" style="41" customWidth="1"/>
    <col min="302" max="302" width="13.28515625" style="41" customWidth="1"/>
    <col min="303" max="304" width="11.28515625" style="39" customWidth="1"/>
    <col min="305" max="305" width="12.140625" style="39" customWidth="1"/>
    <col min="306" max="309" width="11.7109375" style="39" customWidth="1"/>
    <col min="310" max="311" width="12.42578125" style="39" customWidth="1"/>
    <col min="312" max="312" width="17.140625" style="39" customWidth="1"/>
    <col min="313" max="314" width="14.42578125" style="39" customWidth="1"/>
    <col min="315" max="316" width="10.5703125" style="39" customWidth="1"/>
    <col min="317" max="318" width="11.28515625" style="39" customWidth="1"/>
    <col min="319" max="319" width="16.42578125" style="39" customWidth="1"/>
    <col min="320" max="320" width="9.7109375" style="39" customWidth="1"/>
    <col min="321" max="321" width="16.5703125" style="39" customWidth="1"/>
    <col min="322" max="322" width="12.28515625" style="39" customWidth="1"/>
    <col min="323" max="323" width="11.28515625" style="39" customWidth="1"/>
    <col min="324" max="325" width="13.7109375" style="39" customWidth="1"/>
    <col min="326" max="326" width="16.42578125" style="39" customWidth="1"/>
    <col min="327" max="328" width="16.28515625" style="39" customWidth="1"/>
    <col min="329" max="330" width="16.140625" style="39" customWidth="1"/>
    <col min="331" max="331" width="18.28515625" style="39" customWidth="1"/>
    <col min="332" max="333" width="19.28515625" style="39" customWidth="1"/>
    <col min="334" max="334" width="8.85546875" style="39" customWidth="1"/>
    <col min="335" max="335" width="17.85546875" style="39" customWidth="1"/>
    <col min="336" max="336" width="13.7109375" style="39" customWidth="1"/>
    <col min="337" max="337" width="12.7109375" style="39" customWidth="1"/>
    <col min="338" max="339" width="10.7109375" style="39" customWidth="1"/>
    <col min="340" max="341" width="12.85546875" style="39" customWidth="1"/>
    <col min="342" max="342" width="14.140625" style="39" customWidth="1"/>
    <col min="343" max="351" width="13.28515625" style="39" customWidth="1"/>
    <col min="352" max="352" width="11.85546875" style="39" customWidth="1"/>
    <col min="353" max="353" width="12.7109375" style="39" customWidth="1"/>
    <col min="354" max="354" width="16.7109375" style="39" customWidth="1"/>
    <col min="355" max="355" width="13" style="39" customWidth="1"/>
    <col min="356" max="356" width="11.5703125" style="39" customWidth="1"/>
    <col min="357" max="357" width="9.42578125" style="39" customWidth="1"/>
    <col min="358" max="358" width="11.5703125" style="39" customWidth="1"/>
    <col min="359" max="363" width="11.140625" style="39" customWidth="1"/>
    <col min="364" max="366" width="13.85546875" style="39" customWidth="1"/>
    <col min="367" max="367" width="15.85546875" style="39" customWidth="1"/>
    <col min="368" max="368" width="15" style="39" customWidth="1"/>
    <col min="369" max="369" width="11.85546875" style="39" customWidth="1"/>
    <col min="370" max="370" width="13.42578125" style="39" customWidth="1"/>
    <col min="371" max="371" width="14.85546875" style="39" customWidth="1"/>
    <col min="372" max="372" width="8.85546875" style="39" customWidth="1"/>
    <col min="373" max="374" width="7.42578125" style="39" customWidth="1"/>
    <col min="375" max="382" width="9" style="39" customWidth="1"/>
    <col min="383" max="383" width="16.85546875" style="39" customWidth="1"/>
    <col min="384" max="384" width="15.42578125" style="39" customWidth="1"/>
    <col min="385" max="387" width="10.42578125" style="39" customWidth="1"/>
    <col min="388" max="388" width="9.28515625" style="39" customWidth="1"/>
    <col min="389" max="389" width="15.42578125" style="39" customWidth="1"/>
    <col min="390" max="390" width="14.42578125" style="39" customWidth="1"/>
    <col min="391" max="392" width="16" style="39" customWidth="1"/>
    <col min="393" max="394" width="10.42578125" style="39" customWidth="1"/>
    <col min="395" max="395" width="12.140625" style="39" customWidth="1"/>
    <col min="396" max="396" width="14.140625" style="39" customWidth="1"/>
    <col min="397" max="400" width="12.85546875" style="39" customWidth="1"/>
    <col min="401" max="401" width="11.42578125" style="39" customWidth="1"/>
    <col min="402" max="402" width="11" style="39" customWidth="1"/>
    <col min="403" max="403" width="11.85546875" style="39" customWidth="1"/>
    <col min="404" max="405" width="11.28515625" style="39" customWidth="1"/>
    <col min="406" max="406" width="20.7109375" style="39" customWidth="1"/>
    <col min="407" max="407" width="19.28515625" style="39" customWidth="1"/>
    <col min="408" max="408" width="15.7109375" style="39" customWidth="1"/>
    <col min="409" max="410" width="20" style="39" customWidth="1"/>
    <col min="411" max="411" width="21.140625" style="39" customWidth="1"/>
    <col min="412" max="412" width="22.28515625" style="39" customWidth="1"/>
    <col min="413" max="413" width="20.140625" style="39" customWidth="1"/>
    <col min="414" max="414" width="18.7109375" style="39" customWidth="1"/>
    <col min="415" max="415" width="20.85546875" style="39" customWidth="1"/>
    <col min="416" max="416" width="15.42578125" style="39" customWidth="1"/>
    <col min="417" max="417" width="27.28515625" style="39" customWidth="1"/>
    <col min="418" max="419" width="15.42578125" style="39" customWidth="1"/>
    <col min="420" max="420" width="17.7109375" style="39" customWidth="1"/>
    <col min="421" max="421" width="17.85546875" style="39" customWidth="1"/>
    <col min="422" max="422" width="13.5703125" style="39" customWidth="1"/>
    <col min="423" max="424" width="22.5703125" style="39" customWidth="1"/>
    <col min="425" max="428" width="14.28515625" style="39" customWidth="1"/>
    <col min="429" max="429" width="13.28515625" style="39" customWidth="1"/>
    <col min="430" max="430" width="14.28515625" style="39" customWidth="1"/>
    <col min="431" max="431" width="12.85546875" style="39" customWidth="1"/>
    <col min="432" max="432" width="13.7109375" style="39" customWidth="1"/>
    <col min="433" max="434" width="9" style="39" customWidth="1"/>
    <col min="435" max="435" width="14.5703125" style="39" customWidth="1"/>
    <col min="436" max="436" width="18.5703125" style="39" customWidth="1"/>
    <col min="437" max="437" width="18.42578125" style="39" customWidth="1"/>
    <col min="438" max="438" width="18.5703125" style="39" customWidth="1"/>
    <col min="439" max="439" width="29.42578125" style="39" customWidth="1"/>
    <col min="440" max="440" width="31.28515625" style="39" customWidth="1"/>
    <col min="441" max="441" width="33.42578125" style="39" customWidth="1"/>
    <col min="442" max="442" width="23.140625" style="39" customWidth="1"/>
    <col min="443" max="443" width="23.5703125" style="39" customWidth="1"/>
    <col min="444" max="444" width="23.140625" style="39" customWidth="1"/>
    <col min="445" max="445" width="23.28515625" style="39" customWidth="1"/>
    <col min="446" max="446" width="10.7109375" style="39" customWidth="1"/>
    <col min="447" max="447" width="11.85546875" style="39" customWidth="1"/>
    <col min="448" max="448" width="13.85546875" style="39" customWidth="1"/>
    <col min="449" max="449" width="14" style="39" customWidth="1"/>
    <col min="450" max="450" width="12.7109375" style="39" customWidth="1"/>
    <col min="451" max="451" width="14.42578125" style="39" customWidth="1"/>
    <col min="452" max="452" width="15" style="39" customWidth="1"/>
    <col min="453" max="453" width="7.42578125" style="7" customWidth="1"/>
    <col min="454" max="454" width="10.42578125" style="14" hidden="1" customWidth="1"/>
    <col min="455" max="455" width="10.7109375" style="14" hidden="1" customWidth="1"/>
    <col min="456" max="456" width="10.5703125" style="14" hidden="1" customWidth="1"/>
    <col min="457" max="457" width="10.28515625" style="14" hidden="1" customWidth="1"/>
    <col min="458" max="458" width="11.28515625" style="14" hidden="1" customWidth="1"/>
    <col min="459" max="459" width="10.5703125" style="14" hidden="1" customWidth="1"/>
    <col min="460" max="460" width="10.42578125" style="14" hidden="1" customWidth="1"/>
    <col min="461" max="486" width="225.7109375" style="1" customWidth="1"/>
    <col min="487" max="16384" width="9.140625" style="1"/>
  </cols>
  <sheetData>
    <row r="1" spans="1:461" s="6" customFormat="1" ht="45" customHeight="1" x14ac:dyDescent="0.2">
      <c r="A1" s="27" t="s">
        <v>0</v>
      </c>
      <c r="B1" s="27" t="s">
        <v>550</v>
      </c>
      <c r="C1" s="6" t="s">
        <v>53</v>
      </c>
      <c r="D1" s="6" t="s">
        <v>53</v>
      </c>
      <c r="E1" s="8" t="s">
        <v>64</v>
      </c>
      <c r="F1" s="8" t="s">
        <v>157</v>
      </c>
      <c r="G1" s="8" t="s">
        <v>388</v>
      </c>
      <c r="H1" s="8" t="s">
        <v>315</v>
      </c>
      <c r="I1" s="8" t="s">
        <v>193</v>
      </c>
      <c r="J1" s="8" t="s">
        <v>145</v>
      </c>
      <c r="K1" s="8" t="s">
        <v>246</v>
      </c>
      <c r="L1" s="8" t="s">
        <v>543</v>
      </c>
      <c r="M1" s="8" t="s">
        <v>419</v>
      </c>
      <c r="N1" s="8" t="s">
        <v>62</v>
      </c>
      <c r="O1" s="8" t="s">
        <v>167</v>
      </c>
      <c r="P1" s="8" t="s">
        <v>243</v>
      </c>
      <c r="Q1" s="8" t="s">
        <v>183</v>
      </c>
      <c r="R1" s="8" t="s">
        <v>195</v>
      </c>
      <c r="S1" s="8" t="s">
        <v>90</v>
      </c>
      <c r="T1" s="5" t="s">
        <v>31</v>
      </c>
      <c r="U1" s="5" t="s">
        <v>57</v>
      </c>
      <c r="V1" s="5" t="s">
        <v>229</v>
      </c>
      <c r="W1" s="5" t="s">
        <v>364</v>
      </c>
      <c r="X1" s="5" t="s">
        <v>301</v>
      </c>
      <c r="Y1" s="5" t="s">
        <v>530</v>
      </c>
      <c r="Z1" s="5" t="s">
        <v>84</v>
      </c>
      <c r="AA1" s="5" t="s">
        <v>187</v>
      </c>
      <c r="AB1" s="5" t="s">
        <v>444</v>
      </c>
      <c r="AC1" s="5" t="s">
        <v>259</v>
      </c>
      <c r="AD1" s="5" t="s">
        <v>49</v>
      </c>
      <c r="AE1" s="5" t="s">
        <v>465</v>
      </c>
      <c r="AF1" s="5" t="s">
        <v>137</v>
      </c>
      <c r="AG1" s="5" t="s">
        <v>81</v>
      </c>
      <c r="AH1" s="5" t="s">
        <v>544</v>
      </c>
      <c r="AI1" s="5" t="s">
        <v>218</v>
      </c>
      <c r="AJ1" s="5" t="s">
        <v>427</v>
      </c>
      <c r="AK1" s="5" t="s">
        <v>327</v>
      </c>
      <c r="AL1" s="5" t="s">
        <v>285</v>
      </c>
      <c r="AM1" s="5" t="s">
        <v>56</v>
      </c>
      <c r="AN1" s="5" t="s">
        <v>4</v>
      </c>
      <c r="AO1" s="8" t="s">
        <v>391</v>
      </c>
      <c r="AP1" s="8" t="s">
        <v>424</v>
      </c>
      <c r="AQ1" s="8" t="s">
        <v>384</v>
      </c>
      <c r="AR1" s="8" t="s">
        <v>234</v>
      </c>
      <c r="AS1" s="8" t="s">
        <v>247</v>
      </c>
      <c r="AT1" s="8" t="s">
        <v>35</v>
      </c>
      <c r="AU1" s="21" t="s">
        <v>399</v>
      </c>
      <c r="AV1" s="8" t="s">
        <v>333</v>
      </c>
      <c r="AW1" s="8" t="s">
        <v>99</v>
      </c>
      <c r="AX1" s="8" t="s">
        <v>228</v>
      </c>
      <c r="AY1" s="8" t="s">
        <v>422</v>
      </c>
      <c r="AZ1" s="8" t="s">
        <v>470</v>
      </c>
      <c r="BA1" s="8" t="s">
        <v>191</v>
      </c>
      <c r="BB1" s="8" t="s">
        <v>270</v>
      </c>
      <c r="BC1" s="8" t="s">
        <v>214</v>
      </c>
      <c r="BD1" s="8" t="s">
        <v>120</v>
      </c>
      <c r="BE1" s="8" t="s">
        <v>146</v>
      </c>
      <c r="BF1" s="8" t="s">
        <v>185</v>
      </c>
      <c r="BG1" s="8" t="s">
        <v>209</v>
      </c>
      <c r="BH1" s="8" t="s">
        <v>244</v>
      </c>
      <c r="BI1" s="8" t="s">
        <v>513</v>
      </c>
      <c r="BJ1" s="8" t="s">
        <v>417</v>
      </c>
      <c r="BK1" s="8" t="s">
        <v>481</v>
      </c>
      <c r="BL1" s="8" t="s">
        <v>46</v>
      </c>
      <c r="BM1" s="8" t="s">
        <v>464</v>
      </c>
      <c r="BN1" s="8" t="s">
        <v>318</v>
      </c>
      <c r="BO1" s="8" t="s">
        <v>177</v>
      </c>
      <c r="BP1" s="8" t="s">
        <v>484</v>
      </c>
      <c r="BQ1" s="8" t="s">
        <v>313</v>
      </c>
      <c r="BR1" s="8" t="s">
        <v>352</v>
      </c>
      <c r="BS1" s="8" t="s">
        <v>319</v>
      </c>
      <c r="BT1" s="8" t="s">
        <v>215</v>
      </c>
      <c r="BU1" s="8" t="s">
        <v>361</v>
      </c>
      <c r="BV1" s="8" t="s">
        <v>522</v>
      </c>
      <c r="BW1" s="8" t="s">
        <v>189</v>
      </c>
      <c r="BX1" s="8" t="s">
        <v>5</v>
      </c>
      <c r="BY1" s="8" t="s">
        <v>236</v>
      </c>
      <c r="BZ1" s="8" t="s">
        <v>537</v>
      </c>
      <c r="CA1" s="8" t="s">
        <v>222</v>
      </c>
      <c r="CB1" s="8" t="s">
        <v>59</v>
      </c>
      <c r="CC1" s="5" t="s">
        <v>96</v>
      </c>
      <c r="CD1" s="5" t="s">
        <v>213</v>
      </c>
      <c r="CE1" s="8" t="s">
        <v>438</v>
      </c>
      <c r="CF1" s="8" t="s">
        <v>536</v>
      </c>
      <c r="CG1" s="8" t="s">
        <v>487</v>
      </c>
      <c r="CH1" s="8" t="s">
        <v>85</v>
      </c>
      <c r="CI1" s="8" t="s">
        <v>85</v>
      </c>
      <c r="CJ1" s="8" t="s">
        <v>58</v>
      </c>
      <c r="CK1" s="8" t="s">
        <v>235</v>
      </c>
      <c r="CL1" s="8" t="s">
        <v>114</v>
      </c>
      <c r="CM1" s="8" t="s">
        <v>531</v>
      </c>
      <c r="CN1" s="8" t="s">
        <v>304</v>
      </c>
      <c r="CO1" s="8" t="s">
        <v>197</v>
      </c>
      <c r="CP1" s="8" t="s">
        <v>125</v>
      </c>
      <c r="CQ1" s="8" t="s">
        <v>60</v>
      </c>
      <c r="CR1" s="8" t="s">
        <v>525</v>
      </c>
      <c r="CS1" s="8" t="s">
        <v>139</v>
      </c>
      <c r="CT1" s="8" t="s">
        <v>526</v>
      </c>
      <c r="CU1" s="8" t="s">
        <v>40</v>
      </c>
      <c r="CV1" s="8" t="s">
        <v>16</v>
      </c>
      <c r="CW1" s="8" t="s">
        <v>436</v>
      </c>
      <c r="CX1" s="8" t="s">
        <v>184</v>
      </c>
      <c r="CY1" s="8" t="s">
        <v>267</v>
      </c>
      <c r="CZ1" s="8" t="s">
        <v>309</v>
      </c>
      <c r="DA1" s="8" t="s">
        <v>153</v>
      </c>
      <c r="DB1" s="8" t="s">
        <v>50</v>
      </c>
      <c r="DC1" s="8" t="s">
        <v>97</v>
      </c>
      <c r="DD1" s="8" t="s">
        <v>342</v>
      </c>
      <c r="DE1" s="8" t="s">
        <v>211</v>
      </c>
      <c r="DF1" s="8" t="s">
        <v>466</v>
      </c>
      <c r="DG1" s="8" t="s">
        <v>141</v>
      </c>
      <c r="DH1" s="8" t="s">
        <v>126</v>
      </c>
      <c r="DI1" s="8" t="s">
        <v>192</v>
      </c>
      <c r="DJ1" s="5" t="s">
        <v>34</v>
      </c>
      <c r="DK1" s="5" t="s">
        <v>349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471</v>
      </c>
      <c r="DR1" s="5" t="s">
        <v>505</v>
      </c>
      <c r="DS1" s="5" t="s">
        <v>343</v>
      </c>
      <c r="DT1" s="5" t="s">
        <v>151</v>
      </c>
      <c r="DU1" s="5" t="s">
        <v>230</v>
      </c>
      <c r="DV1" s="5" t="s">
        <v>122</v>
      </c>
      <c r="DW1" s="5" t="s">
        <v>121</v>
      </c>
      <c r="DX1" s="5" t="s">
        <v>29</v>
      </c>
      <c r="DY1" s="5" t="s">
        <v>516</v>
      </c>
      <c r="DZ1" s="5" t="s">
        <v>73</v>
      </c>
      <c r="EA1" s="5" t="s">
        <v>210</v>
      </c>
      <c r="EB1" s="5" t="s">
        <v>28</v>
      </c>
      <c r="EC1" s="5" t="s">
        <v>160</v>
      </c>
      <c r="ED1" s="5" t="s">
        <v>200</v>
      </c>
      <c r="EE1" s="5" t="s">
        <v>503</v>
      </c>
      <c r="EF1" s="5" t="s">
        <v>310</v>
      </c>
      <c r="EG1" s="5" t="s">
        <v>94</v>
      </c>
      <c r="EH1" s="5" t="s">
        <v>268</v>
      </c>
      <c r="EI1" s="5" t="s">
        <v>170</v>
      </c>
      <c r="EJ1" s="5" t="s">
        <v>164</v>
      </c>
      <c r="EK1" s="5" t="s">
        <v>420</v>
      </c>
      <c r="EL1" s="5" t="s">
        <v>129</v>
      </c>
      <c r="EM1" s="5" t="s">
        <v>134</v>
      </c>
      <c r="EN1" s="5" t="s">
        <v>350</v>
      </c>
      <c r="EO1" s="5" t="s">
        <v>306</v>
      </c>
      <c r="EP1" s="5" t="s">
        <v>248</v>
      </c>
      <c r="EQ1" s="5" t="s">
        <v>21</v>
      </c>
      <c r="ER1" s="5" t="s">
        <v>148</v>
      </c>
      <c r="ES1" s="5" t="s">
        <v>527</v>
      </c>
      <c r="ET1" s="5" t="s">
        <v>360</v>
      </c>
      <c r="EU1" s="5" t="s">
        <v>161</v>
      </c>
      <c r="EV1" s="5" t="s">
        <v>245</v>
      </c>
      <c r="EW1" s="5" t="s">
        <v>20</v>
      </c>
      <c r="EX1" s="5" t="s">
        <v>181</v>
      </c>
      <c r="EY1" s="5" t="s">
        <v>231</v>
      </c>
      <c r="EZ1" s="5" t="s">
        <v>283</v>
      </c>
      <c r="FA1" s="5" t="s">
        <v>154</v>
      </c>
      <c r="FB1" s="5" t="s">
        <v>325</v>
      </c>
      <c r="FC1" s="5" t="s">
        <v>41</v>
      </c>
      <c r="FD1" s="5" t="s">
        <v>140</v>
      </c>
      <c r="FE1" s="5" t="s">
        <v>227</v>
      </c>
      <c r="FF1" s="5" t="s">
        <v>32</v>
      </c>
      <c r="FG1" s="5" t="s">
        <v>123</v>
      </c>
      <c r="FH1" s="5" t="s">
        <v>469</v>
      </c>
      <c r="FI1" s="5" t="s">
        <v>249</v>
      </c>
      <c r="FJ1" s="5" t="s">
        <v>506</v>
      </c>
      <c r="FK1" s="5" t="s">
        <v>7</v>
      </c>
      <c r="FL1" s="5" t="s">
        <v>74</v>
      </c>
      <c r="FM1" s="5" t="s">
        <v>39</v>
      </c>
      <c r="FN1" s="8" t="s">
        <v>314</v>
      </c>
      <c r="FO1" s="8" t="s">
        <v>488</v>
      </c>
      <c r="FP1" s="8" t="s">
        <v>8</v>
      </c>
      <c r="FQ1" s="8" t="s">
        <v>127</v>
      </c>
      <c r="FR1" s="8" t="s">
        <v>418</v>
      </c>
      <c r="FS1" s="8" t="s">
        <v>217</v>
      </c>
      <c r="FT1" s="8" t="s">
        <v>300</v>
      </c>
      <c r="FU1" s="8" t="s">
        <v>502</v>
      </c>
      <c r="FV1" s="5" t="s">
        <v>188</v>
      </c>
      <c r="FW1" s="5" t="s">
        <v>409</v>
      </c>
      <c r="FX1" s="5" t="s">
        <v>165</v>
      </c>
      <c r="FY1" s="5" t="s">
        <v>241</v>
      </c>
      <c r="FZ1" s="5" t="s">
        <v>198</v>
      </c>
      <c r="GA1" s="5" t="s">
        <v>132</v>
      </c>
      <c r="GB1" s="5" t="s">
        <v>549</v>
      </c>
      <c r="GC1" s="5" t="s">
        <v>1</v>
      </c>
      <c r="GD1" s="8" t="s">
        <v>279</v>
      </c>
      <c r="GE1" s="8" t="s">
        <v>135</v>
      </c>
      <c r="GF1" s="8" t="s">
        <v>528</v>
      </c>
      <c r="GG1" s="8" t="s">
        <v>51</v>
      </c>
      <c r="GH1" s="8" t="s">
        <v>286</v>
      </c>
      <c r="GI1" s="8" t="s">
        <v>226</v>
      </c>
      <c r="GJ1" s="8" t="s">
        <v>277</v>
      </c>
      <c r="GK1" s="8" t="s">
        <v>323</v>
      </c>
      <c r="GL1" s="8" t="s">
        <v>250</v>
      </c>
      <c r="GM1" s="8" t="s">
        <v>186</v>
      </c>
      <c r="GN1" s="8" t="s">
        <v>14</v>
      </c>
      <c r="GO1" s="5" t="s">
        <v>329</v>
      </c>
      <c r="GP1" s="8" t="s">
        <v>63</v>
      </c>
      <c r="GQ1" s="8" t="s">
        <v>415</v>
      </c>
      <c r="GR1" s="8" t="s">
        <v>529</v>
      </c>
      <c r="GS1" s="5" t="s">
        <v>106</v>
      </c>
      <c r="GT1" s="5" t="s">
        <v>486</v>
      </c>
      <c r="GU1" s="5" t="s">
        <v>22</v>
      </c>
      <c r="GV1" s="5" t="s">
        <v>138</v>
      </c>
      <c r="GW1" s="5" t="s">
        <v>150</v>
      </c>
      <c r="GX1" s="5" t="s">
        <v>336</v>
      </c>
      <c r="GY1" s="5" t="s">
        <v>15</v>
      </c>
      <c r="GZ1" s="5" t="s">
        <v>334</v>
      </c>
      <c r="HA1" s="5" t="s">
        <v>162</v>
      </c>
      <c r="HB1" s="5" t="s">
        <v>353</v>
      </c>
      <c r="HC1" s="5" t="s">
        <v>18</v>
      </c>
      <c r="HD1" s="5" t="s">
        <v>69</v>
      </c>
      <c r="HE1" s="8" t="s">
        <v>221</v>
      </c>
      <c r="HF1" s="8" t="s">
        <v>171</v>
      </c>
      <c r="HG1" s="8" t="s">
        <v>47</v>
      </c>
      <c r="HH1" s="8" t="s">
        <v>344</v>
      </c>
      <c r="HI1" s="8" t="s">
        <v>275</v>
      </c>
      <c r="HJ1" s="8" t="s">
        <v>289</v>
      </c>
      <c r="HK1" s="8" t="s">
        <v>354</v>
      </c>
      <c r="HL1" s="8" t="s">
        <v>539</v>
      </c>
      <c r="HM1" s="8" t="s">
        <v>412</v>
      </c>
      <c r="HN1" s="5" t="s">
        <v>17</v>
      </c>
      <c r="HO1" s="8" t="s">
        <v>107</v>
      </c>
      <c r="HP1" s="8" t="s">
        <v>128</v>
      </c>
      <c r="HQ1" s="8" t="s">
        <v>155</v>
      </c>
      <c r="HR1" s="8" t="s">
        <v>302</v>
      </c>
      <c r="HS1" s="8" t="s">
        <v>337</v>
      </c>
      <c r="HT1" s="8" t="s">
        <v>242</v>
      </c>
      <c r="HU1" s="8" t="s">
        <v>483</v>
      </c>
      <c r="HV1" s="8" t="s">
        <v>9</v>
      </c>
      <c r="HW1" s="8" t="s">
        <v>86</v>
      </c>
      <c r="HX1" s="8" t="s">
        <v>495</v>
      </c>
      <c r="HY1" s="8" t="s">
        <v>83</v>
      </c>
      <c r="HZ1" s="8" t="s">
        <v>142</v>
      </c>
      <c r="IA1" s="8" t="s">
        <v>274</v>
      </c>
      <c r="IB1" s="8" t="s">
        <v>143</v>
      </c>
      <c r="IC1" s="8" t="s">
        <v>202</v>
      </c>
      <c r="ID1" s="8" t="s">
        <v>375</v>
      </c>
      <c r="IE1" s="8" t="s">
        <v>87</v>
      </c>
      <c r="IF1" s="8" t="s">
        <v>2</v>
      </c>
      <c r="IG1" s="8" t="s">
        <v>201</v>
      </c>
      <c r="IH1" s="8" t="s">
        <v>194</v>
      </c>
      <c r="II1" s="8" t="s">
        <v>178</v>
      </c>
      <c r="IJ1" s="8" t="s">
        <v>65</v>
      </c>
      <c r="IK1" s="8" t="s">
        <v>95</v>
      </c>
      <c r="IL1" s="8" t="s">
        <v>408</v>
      </c>
      <c r="IM1" s="8" t="s">
        <v>398</v>
      </c>
      <c r="IN1" s="8" t="s">
        <v>282</v>
      </c>
      <c r="IO1" s="8" t="s">
        <v>163</v>
      </c>
      <c r="IP1" s="8" t="s">
        <v>23</v>
      </c>
      <c r="IQ1" s="5" t="s">
        <v>30</v>
      </c>
      <c r="IR1" s="8" t="s">
        <v>98</v>
      </c>
      <c r="IS1" s="8" t="s">
        <v>472</v>
      </c>
      <c r="IT1" s="8" t="s">
        <v>330</v>
      </c>
      <c r="IU1" s="8" t="s">
        <v>220</v>
      </c>
      <c r="IV1" s="8" t="s">
        <v>251</v>
      </c>
      <c r="IW1" s="8" t="s">
        <v>331</v>
      </c>
      <c r="IX1" s="8" t="s">
        <v>101</v>
      </c>
      <c r="IY1" s="8" t="s">
        <v>278</v>
      </c>
      <c r="IZ1" s="8" t="s">
        <v>61</v>
      </c>
      <c r="JA1" s="8" t="s">
        <v>112</v>
      </c>
      <c r="JB1" s="8" t="s">
        <v>179</v>
      </c>
      <c r="JC1" s="8" t="s">
        <v>190</v>
      </c>
      <c r="JD1" s="8" t="s">
        <v>320</v>
      </c>
      <c r="JE1" s="5" t="s">
        <v>144</v>
      </c>
      <c r="JF1" s="5" t="s">
        <v>305</v>
      </c>
      <c r="JG1" s="5" t="s">
        <v>133</v>
      </c>
      <c r="JH1" s="5" t="s">
        <v>411</v>
      </c>
      <c r="JI1" s="5" t="s">
        <v>401</v>
      </c>
      <c r="JJ1" s="5" t="s">
        <v>104</v>
      </c>
      <c r="JK1" s="5" t="s">
        <v>504</v>
      </c>
      <c r="JL1" s="5" t="s">
        <v>341</v>
      </c>
      <c r="JM1" s="5" t="s">
        <v>269</v>
      </c>
      <c r="JN1" s="5" t="s">
        <v>501</v>
      </c>
      <c r="JO1" s="5" t="s">
        <v>421</v>
      </c>
      <c r="JP1" s="5" t="s">
        <v>392</v>
      </c>
      <c r="JQ1" s="5" t="s">
        <v>372</v>
      </c>
      <c r="JR1" s="5" t="s">
        <v>371</v>
      </c>
      <c r="JS1" s="5" t="s">
        <v>13</v>
      </c>
      <c r="JT1" s="5" t="s">
        <v>10</v>
      </c>
      <c r="JU1" s="5" t="s">
        <v>38</v>
      </c>
      <c r="JV1" s="5" t="s">
        <v>166</v>
      </c>
      <c r="JW1" s="5" t="s">
        <v>324</v>
      </c>
      <c r="JX1" s="5" t="s">
        <v>168</v>
      </c>
      <c r="JY1" s="5" t="s">
        <v>80</v>
      </c>
      <c r="JZ1" s="5" t="s">
        <v>172</v>
      </c>
      <c r="KA1" s="5" t="s">
        <v>397</v>
      </c>
      <c r="KB1" s="5" t="s">
        <v>482</v>
      </c>
      <c r="KC1" s="5" t="s">
        <v>199</v>
      </c>
      <c r="KD1" s="5" t="s">
        <v>136</v>
      </c>
      <c r="KE1" s="5" t="s">
        <v>88</v>
      </c>
      <c r="KF1" s="5" t="s">
        <v>453</v>
      </c>
      <c r="KG1" s="5" t="s">
        <v>256</v>
      </c>
      <c r="KH1" s="5" t="s">
        <v>540</v>
      </c>
      <c r="KI1" s="5" t="s">
        <v>346</v>
      </c>
      <c r="KJ1" s="5" t="s">
        <v>517</v>
      </c>
      <c r="KK1" s="5" t="s">
        <v>12</v>
      </c>
      <c r="KL1" s="8" t="s">
        <v>546</v>
      </c>
      <c r="KM1" s="8" t="s">
        <v>147</v>
      </c>
      <c r="KN1" s="8" t="s">
        <v>48</v>
      </c>
      <c r="KO1" s="8" t="s">
        <v>118</v>
      </c>
      <c r="KP1" s="8" t="s">
        <v>311</v>
      </c>
      <c r="KQ1" s="5" t="s">
        <v>212</v>
      </c>
      <c r="KR1" s="5" t="s">
        <v>105</v>
      </c>
      <c r="KS1" s="5" t="s">
        <v>108</v>
      </c>
      <c r="KT1" s="8" t="s">
        <v>42</v>
      </c>
      <c r="KU1" s="5" t="s">
        <v>72</v>
      </c>
      <c r="KV1" s="8" t="s">
        <v>473</v>
      </c>
      <c r="KW1" s="8" t="s">
        <v>541</v>
      </c>
      <c r="KX1" s="8" t="s">
        <v>91</v>
      </c>
      <c r="KY1" s="8" t="s">
        <v>542</v>
      </c>
      <c r="KZ1" s="8" t="s">
        <v>206</v>
      </c>
      <c r="LA1" s="8" t="s">
        <v>11</v>
      </c>
      <c r="LB1" s="8" t="s">
        <v>463</v>
      </c>
      <c r="LC1" s="5" t="s">
        <v>92</v>
      </c>
      <c r="LD1" s="5" t="s">
        <v>507</v>
      </c>
      <c r="LE1" s="5" t="s">
        <v>207</v>
      </c>
      <c r="LF1" s="5" t="s">
        <v>223</v>
      </c>
      <c r="LG1" s="5" t="s">
        <v>130</v>
      </c>
      <c r="LH1" s="5" t="s">
        <v>180</v>
      </c>
      <c r="LI1" s="8" t="s">
        <v>159</v>
      </c>
      <c r="LJ1" s="8" t="s">
        <v>89</v>
      </c>
      <c r="LK1" s="8" t="s">
        <v>117</v>
      </c>
      <c r="LL1" s="8" t="s">
        <v>115</v>
      </c>
      <c r="LM1" s="8" t="s">
        <v>521</v>
      </c>
      <c r="LN1" s="8" t="s">
        <v>174</v>
      </c>
      <c r="LO1" s="8" t="s">
        <v>111</v>
      </c>
      <c r="LP1" s="8" t="s">
        <v>174</v>
      </c>
      <c r="LQ1" s="5" t="s">
        <v>263</v>
      </c>
      <c r="LR1" s="5" t="s">
        <v>524</v>
      </c>
      <c r="LS1" s="5" t="s">
        <v>266</v>
      </c>
      <c r="LT1" s="11" t="s">
        <v>284</v>
      </c>
      <c r="LU1" s="11" t="s">
        <v>423</v>
      </c>
      <c r="LV1" s="11" t="s">
        <v>359</v>
      </c>
      <c r="LW1" s="11" t="s">
        <v>293</v>
      </c>
      <c r="LX1" s="5" t="s">
        <v>294</v>
      </c>
      <c r="LY1" s="11" t="s">
        <v>288</v>
      </c>
      <c r="LZ1" s="11" t="s">
        <v>287</v>
      </c>
      <c r="MA1" s="11" t="s">
        <v>431</v>
      </c>
      <c r="MB1" s="11" t="s">
        <v>264</v>
      </c>
      <c r="MC1" s="11" t="s">
        <v>403</v>
      </c>
      <c r="MD1" s="11" t="s">
        <v>291</v>
      </c>
      <c r="ME1" s="11" t="s">
        <v>380</v>
      </c>
      <c r="MF1" s="11" t="s">
        <v>381</v>
      </c>
      <c r="MG1" s="11" t="s">
        <v>449</v>
      </c>
      <c r="MH1" s="11" t="s">
        <v>429</v>
      </c>
      <c r="MI1" s="11" t="s">
        <v>435</v>
      </c>
      <c r="MJ1" s="11" t="s">
        <v>508</v>
      </c>
      <c r="MK1" s="11" t="s">
        <v>511</v>
      </c>
      <c r="ML1" s="11" t="s">
        <v>378</v>
      </c>
      <c r="MM1" s="11" t="s">
        <v>379</v>
      </c>
      <c r="MN1" s="5" t="s">
        <v>265</v>
      </c>
      <c r="MO1" s="11" t="s">
        <v>295</v>
      </c>
      <c r="MP1" s="11" t="s">
        <v>296</v>
      </c>
      <c r="MQ1" s="11" t="s">
        <v>297</v>
      </c>
      <c r="MR1" s="11" t="s">
        <v>298</v>
      </c>
      <c r="MS1" s="11" t="s">
        <v>299</v>
      </c>
      <c r="MT1" s="11" t="s">
        <v>363</v>
      </c>
      <c r="MU1" s="11" t="s">
        <v>340</v>
      </c>
      <c r="MV1" s="11" t="s">
        <v>492</v>
      </c>
      <c r="MW1" s="11" t="s">
        <v>158</v>
      </c>
      <c r="MX1" s="11" t="s">
        <v>545</v>
      </c>
      <c r="MY1" s="11" t="s">
        <v>491</v>
      </c>
      <c r="MZ1" s="11" t="s">
        <v>158</v>
      </c>
      <c r="NA1" s="11" t="s">
        <v>479</v>
      </c>
      <c r="NB1" s="11" t="s">
        <v>480</v>
      </c>
      <c r="NC1" s="11" t="s">
        <v>239</v>
      </c>
      <c r="ND1" s="11" t="s">
        <v>240</v>
      </c>
      <c r="NE1" s="11" t="s">
        <v>253</v>
      </c>
      <c r="NF1" s="11" t="s">
        <v>254</v>
      </c>
      <c r="NG1" s="11" t="s">
        <v>255</v>
      </c>
      <c r="NH1" s="11" t="s">
        <v>280</v>
      </c>
      <c r="NI1" s="11" t="s">
        <v>365</v>
      </c>
      <c r="NJ1" s="11" t="s">
        <v>393</v>
      </c>
      <c r="NK1" s="11" t="s">
        <v>366</v>
      </c>
      <c r="NL1" s="11" t="s">
        <v>406</v>
      </c>
      <c r="NM1" s="11" t="s">
        <v>407</v>
      </c>
      <c r="NN1" s="11" t="s">
        <v>404</v>
      </c>
      <c r="NO1" s="11" t="s">
        <v>367</v>
      </c>
      <c r="NP1" s="11" t="s">
        <v>368</v>
      </c>
      <c r="NQ1" s="11" t="s">
        <v>369</v>
      </c>
      <c r="NR1" s="11" t="s">
        <v>370</v>
      </c>
      <c r="NS1" s="11" t="s">
        <v>523</v>
      </c>
      <c r="NT1" s="11" t="s">
        <v>238</v>
      </c>
      <c r="NU1" s="11" t="s">
        <v>290</v>
      </c>
      <c r="NV1" s="11" t="s">
        <v>272</v>
      </c>
      <c r="NW1" s="11" t="s">
        <v>494</v>
      </c>
      <c r="NX1" s="11" t="s">
        <v>273</v>
      </c>
      <c r="NY1" s="11" t="s">
        <v>281</v>
      </c>
      <c r="NZ1" s="11" t="s">
        <v>237</v>
      </c>
      <c r="OA1" s="11" t="s">
        <v>175</v>
      </c>
      <c r="OB1" s="11" t="s">
        <v>373</v>
      </c>
      <c r="OC1" s="11" t="s">
        <v>383</v>
      </c>
      <c r="OD1" s="11" t="s">
        <v>292</v>
      </c>
      <c r="OE1" s="11" t="s">
        <v>224</v>
      </c>
      <c r="OF1" s="5" t="s">
        <v>156</v>
      </c>
      <c r="OG1" s="11" t="s">
        <v>79</v>
      </c>
      <c r="OH1" s="11" t="s">
        <v>430</v>
      </c>
      <c r="OI1" s="11" t="s">
        <v>493</v>
      </c>
      <c r="OJ1" s="11" t="s">
        <v>512</v>
      </c>
      <c r="OK1" s="11" t="s">
        <v>78</v>
      </c>
      <c r="OL1" s="11" t="s">
        <v>77</v>
      </c>
      <c r="OM1" s="11" t="s">
        <v>131</v>
      </c>
      <c r="ON1" s="11" t="s">
        <v>76</v>
      </c>
      <c r="OO1" s="11" t="s">
        <v>450</v>
      </c>
      <c r="OP1" s="11" t="s">
        <v>451</v>
      </c>
      <c r="OQ1" s="11" t="s">
        <v>208</v>
      </c>
      <c r="OR1" s="31" t="s">
        <v>260</v>
      </c>
      <c r="OS1" s="11" t="s">
        <v>93</v>
      </c>
      <c r="OT1" s="11" t="s">
        <v>395</v>
      </c>
      <c r="OU1" s="11" t="s">
        <v>75</v>
      </c>
      <c r="OV1" s="11" t="s">
        <v>252</v>
      </c>
      <c r="OW1" s="11" t="s">
        <v>347</v>
      </c>
      <c r="OX1" s="11" t="s">
        <v>355</v>
      </c>
      <c r="OY1" s="11" t="s">
        <v>434</v>
      </c>
      <c r="OZ1" s="11" t="s">
        <v>339</v>
      </c>
      <c r="PA1" s="11" t="s">
        <v>196</v>
      </c>
      <c r="PB1" s="5" t="s">
        <v>24</v>
      </c>
      <c r="PC1" s="5" t="s">
        <v>548</v>
      </c>
      <c r="PD1" s="5" t="s">
        <v>307</v>
      </c>
      <c r="PE1" s="5" t="s">
        <v>382</v>
      </c>
      <c r="PF1" s="5" t="s">
        <v>448</v>
      </c>
      <c r="PG1" s="5" t="s">
        <v>70</v>
      </c>
      <c r="PH1" s="5" t="s">
        <v>204</v>
      </c>
      <c r="PI1" s="23" t="s">
        <v>103</v>
      </c>
      <c r="PJ1" s="23" t="s">
        <v>303</v>
      </c>
      <c r="PK1" s="23" t="s">
        <v>428</v>
      </c>
      <c r="PL1" s="23" t="s">
        <v>490</v>
      </c>
      <c r="PM1" s="23" t="s">
        <v>176</v>
      </c>
      <c r="PN1" s="23" t="s">
        <v>271</v>
      </c>
      <c r="PO1" s="23" t="s">
        <v>394</v>
      </c>
      <c r="PP1" s="23" t="s">
        <v>437</v>
      </c>
      <c r="PQ1" s="23" t="s">
        <v>232</v>
      </c>
      <c r="PR1" s="23" t="s">
        <v>233</v>
      </c>
      <c r="PS1" s="23" t="s">
        <v>100</v>
      </c>
      <c r="PT1" s="5" t="s">
        <v>182</v>
      </c>
      <c r="PU1" s="5" t="s">
        <v>400</v>
      </c>
      <c r="PV1" s="5" t="s">
        <v>276</v>
      </c>
      <c r="PW1" s="5" t="s">
        <v>348</v>
      </c>
      <c r="PX1" s="5" t="s">
        <v>357</v>
      </c>
      <c r="PY1" s="5" t="s">
        <v>356</v>
      </c>
      <c r="PZ1" s="5" t="s">
        <v>203</v>
      </c>
      <c r="QA1" s="5" t="s">
        <v>405</v>
      </c>
      <c r="QB1" s="5" t="s">
        <v>203</v>
      </c>
      <c r="QC1" s="5" t="s">
        <v>374</v>
      </c>
      <c r="QD1" s="5" t="s">
        <v>351</v>
      </c>
      <c r="QE1" s="5" t="s">
        <v>219</v>
      </c>
      <c r="QF1" s="5" t="s">
        <v>109</v>
      </c>
      <c r="QG1" s="5" t="s">
        <v>124</v>
      </c>
      <c r="QH1" s="5" t="s">
        <v>33</v>
      </c>
      <c r="QI1" s="5" t="s">
        <v>44</v>
      </c>
      <c r="QJ1" s="5" t="s">
        <v>27</v>
      </c>
      <c r="QK1" s="28" t="s">
        <v>3</v>
      </c>
      <c r="QL1" s="29">
        <v>44197</v>
      </c>
      <c r="QM1" s="29">
        <v>44593</v>
      </c>
      <c r="QN1" s="29">
        <v>44621</v>
      </c>
      <c r="QO1" s="29">
        <v>44652</v>
      </c>
      <c r="QP1" s="29">
        <v>44682</v>
      </c>
      <c r="QQ1" s="29">
        <v>44713</v>
      </c>
      <c r="QR1" s="29">
        <v>44743</v>
      </c>
      <c r="QS1" s="24"/>
    </row>
    <row r="2" spans="1:461" s="2" customFormat="1" ht="12.75" customHeight="1" x14ac:dyDescent="0.2">
      <c r="A2" s="22">
        <v>44571</v>
      </c>
      <c r="B2" s="30" t="s">
        <v>66</v>
      </c>
      <c r="C2" s="34"/>
      <c r="D2" s="34"/>
      <c r="E2" s="35"/>
      <c r="F2" s="35"/>
      <c r="G2" s="35"/>
      <c r="H2" s="35"/>
      <c r="I2" s="35"/>
      <c r="J2" s="35"/>
      <c r="K2" s="35"/>
      <c r="L2" s="35"/>
      <c r="M2" s="35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>
        <v>7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10">
        <f t="shared" ref="QK2:QK25" si="0">SUBTOTAL(9,C2:QJ2)</f>
        <v>7</v>
      </c>
      <c r="QL2" s="49"/>
      <c r="QM2" s="49"/>
      <c r="QN2" s="49">
        <v>300.89</v>
      </c>
      <c r="QO2" s="49"/>
      <c r="QP2" s="49"/>
      <c r="QQ2" s="49"/>
      <c r="QR2" s="49"/>
    </row>
    <row r="3" spans="1:461" s="2" customFormat="1" ht="12.75" customHeight="1" x14ac:dyDescent="0.2">
      <c r="A3" s="22">
        <v>44571</v>
      </c>
      <c r="B3" s="30" t="s">
        <v>225</v>
      </c>
      <c r="C3" s="34"/>
      <c r="D3" s="34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>
        <v>2</v>
      </c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10">
        <f t="shared" si="0"/>
        <v>2</v>
      </c>
      <c r="QL3" s="49"/>
      <c r="QM3" s="49">
        <v>100.51</v>
      </c>
      <c r="QN3" s="49"/>
      <c r="QO3" s="49"/>
      <c r="QP3" s="49"/>
      <c r="QQ3" s="49"/>
      <c r="QR3" s="49"/>
    </row>
    <row r="4" spans="1:461" s="2" customFormat="1" ht="12.75" customHeight="1" x14ac:dyDescent="0.2">
      <c r="A4" s="22">
        <v>44572</v>
      </c>
      <c r="B4" s="30" t="s">
        <v>317</v>
      </c>
      <c r="C4" s="34"/>
      <c r="D4" s="34"/>
      <c r="E4" s="35"/>
      <c r="F4" s="35"/>
      <c r="G4" s="35"/>
      <c r="H4" s="35"/>
      <c r="I4" s="35"/>
      <c r="J4" s="35"/>
      <c r="K4" s="35"/>
      <c r="L4" s="35"/>
      <c r="M4" s="35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>
        <v>10</v>
      </c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10">
        <f t="shared" si="0"/>
        <v>10</v>
      </c>
      <c r="QL4" s="49">
        <v>535.67999999999995</v>
      </c>
      <c r="QM4" s="49"/>
      <c r="QN4" s="49"/>
      <c r="QO4" s="49"/>
      <c r="QP4" s="49"/>
      <c r="QQ4" s="49"/>
      <c r="QR4" s="49"/>
    </row>
    <row r="5" spans="1:461" s="2" customFormat="1" ht="12.75" customHeight="1" x14ac:dyDescent="0.2">
      <c r="A5" s="22">
        <v>44572</v>
      </c>
      <c r="B5" s="25" t="s">
        <v>312</v>
      </c>
      <c r="C5" s="34"/>
      <c r="D5" s="34"/>
      <c r="E5" s="35"/>
      <c r="F5" s="35"/>
      <c r="G5" s="35"/>
      <c r="H5" s="35"/>
      <c r="I5" s="35"/>
      <c r="J5" s="35">
        <v>10</v>
      </c>
      <c r="K5" s="35"/>
      <c r="L5" s="35"/>
      <c r="M5" s="35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10">
        <f t="shared" si="0"/>
        <v>10</v>
      </c>
      <c r="QL5" s="49"/>
      <c r="QM5" s="49">
        <v>351.6</v>
      </c>
      <c r="QN5" s="49"/>
      <c r="QO5" s="49"/>
      <c r="QP5" s="49"/>
      <c r="QQ5" s="49"/>
      <c r="QR5" s="49"/>
    </row>
    <row r="6" spans="1:461" s="2" customFormat="1" ht="12.75" customHeight="1" x14ac:dyDescent="0.2">
      <c r="A6" s="22">
        <v>44572</v>
      </c>
      <c r="B6" s="25" t="s">
        <v>377</v>
      </c>
      <c r="C6" s="34"/>
      <c r="D6" s="34"/>
      <c r="E6" s="35"/>
      <c r="F6" s="35"/>
      <c r="G6" s="35"/>
      <c r="H6" s="35"/>
      <c r="I6" s="35"/>
      <c r="J6" s="35"/>
      <c r="K6" s="35"/>
      <c r="L6" s="35"/>
      <c r="M6" s="35"/>
      <c r="N6" s="36"/>
      <c r="O6" s="36"/>
      <c r="P6" s="36"/>
      <c r="Q6" s="36"/>
      <c r="R6" s="36">
        <v>5</v>
      </c>
      <c r="S6" s="36"/>
      <c r="T6" s="36"/>
      <c r="U6" s="36">
        <v>30</v>
      </c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>
        <v>10</v>
      </c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>
        <v>4.5</v>
      </c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>
        <v>5</v>
      </c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>
        <v>25</v>
      </c>
      <c r="OW6" s="36">
        <v>125</v>
      </c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10">
        <f t="shared" si="0"/>
        <v>204.5</v>
      </c>
      <c r="QL6" s="49">
        <v>5604.05</v>
      </c>
      <c r="QM6" s="49"/>
      <c r="QN6" s="49"/>
      <c r="QO6" s="49"/>
      <c r="QP6" s="49"/>
      <c r="QQ6" s="49"/>
      <c r="QR6" s="49"/>
    </row>
    <row r="7" spans="1:461" s="2" customFormat="1" ht="12.75" customHeight="1" x14ac:dyDescent="0.2">
      <c r="A7" s="22">
        <v>44572</v>
      </c>
      <c r="B7" s="30" t="s">
        <v>205</v>
      </c>
      <c r="C7" s="34"/>
      <c r="D7" s="34"/>
      <c r="E7" s="35"/>
      <c r="F7" s="35"/>
      <c r="G7" s="35"/>
      <c r="H7" s="35"/>
      <c r="I7" s="35"/>
      <c r="J7" s="35"/>
      <c r="K7" s="35"/>
      <c r="L7" s="35"/>
      <c r="M7" s="35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>
        <v>55</v>
      </c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10">
        <f t="shared" si="0"/>
        <v>55</v>
      </c>
      <c r="QL7" s="49"/>
      <c r="QM7" s="49">
        <v>465.3</v>
      </c>
      <c r="QN7" s="49"/>
      <c r="QO7" s="49"/>
      <c r="QP7" s="49"/>
      <c r="QQ7" s="49"/>
      <c r="QR7" s="49"/>
    </row>
    <row r="8" spans="1:461" s="2" customFormat="1" ht="12.75" customHeight="1" x14ac:dyDescent="0.2">
      <c r="A8" s="22">
        <v>44573</v>
      </c>
      <c r="B8" s="25" t="s">
        <v>54</v>
      </c>
      <c r="C8" s="34"/>
      <c r="D8" s="34"/>
      <c r="E8" s="35"/>
      <c r="F8" s="35"/>
      <c r="G8" s="35"/>
      <c r="H8" s="35"/>
      <c r="I8" s="35"/>
      <c r="J8" s="35"/>
      <c r="K8" s="35"/>
      <c r="L8" s="35"/>
      <c r="M8" s="35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>
        <v>10</v>
      </c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10">
        <f t="shared" si="0"/>
        <v>10</v>
      </c>
      <c r="QL8" s="49">
        <v>420</v>
      </c>
      <c r="QM8" s="49"/>
      <c r="QN8" s="49"/>
      <c r="QO8" s="49"/>
      <c r="QP8" s="49"/>
      <c r="QQ8" s="49"/>
      <c r="QR8" s="49"/>
    </row>
    <row r="9" spans="1:461" s="2" customFormat="1" ht="12.75" customHeight="1" x14ac:dyDescent="0.2">
      <c r="A9" s="22">
        <v>44573</v>
      </c>
      <c r="B9" s="51" t="s">
        <v>316</v>
      </c>
      <c r="C9" s="34"/>
      <c r="D9" s="34"/>
      <c r="E9" s="35"/>
      <c r="F9" s="35"/>
      <c r="G9" s="35"/>
      <c r="H9" s="35"/>
      <c r="I9" s="35"/>
      <c r="J9" s="35"/>
      <c r="K9" s="35"/>
      <c r="L9" s="35"/>
      <c r="M9" s="35"/>
      <c r="N9" s="36"/>
      <c r="O9" s="36"/>
      <c r="P9" s="36"/>
      <c r="Q9" s="36"/>
      <c r="R9" s="36"/>
      <c r="S9" s="36"/>
      <c r="T9" s="36">
        <v>8.8000000000000007</v>
      </c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10">
        <f t="shared" si="0"/>
        <v>8.8000000000000007</v>
      </c>
      <c r="QL9" s="49"/>
      <c r="QM9" s="49">
        <v>800.09</v>
      </c>
      <c r="QN9" s="49"/>
      <c r="QO9" s="49"/>
      <c r="QP9" s="49"/>
      <c r="QQ9" s="49"/>
      <c r="QR9" s="49"/>
    </row>
    <row r="10" spans="1:461" s="2" customFormat="1" ht="12.75" customHeight="1" x14ac:dyDescent="0.2">
      <c r="A10" s="22">
        <v>44573</v>
      </c>
      <c r="B10" s="51" t="s">
        <v>67</v>
      </c>
      <c r="C10" s="34"/>
      <c r="D10" s="34"/>
      <c r="E10" s="35"/>
      <c r="F10" s="35"/>
      <c r="G10" s="35"/>
      <c r="H10" s="35"/>
      <c r="I10" s="35"/>
      <c r="J10" s="35"/>
      <c r="K10" s="35"/>
      <c r="L10" s="35"/>
      <c r="M10" s="35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>
        <v>2</v>
      </c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>
        <v>1.8</v>
      </c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10">
        <f t="shared" si="0"/>
        <v>3.8</v>
      </c>
      <c r="QL10" s="49"/>
      <c r="QM10" s="49">
        <v>254.97</v>
      </c>
      <c r="QN10" s="49"/>
      <c r="QO10" s="49"/>
      <c r="QP10" s="49"/>
      <c r="QQ10" s="49"/>
      <c r="QR10" s="49"/>
    </row>
    <row r="11" spans="1:461" s="2" customFormat="1" ht="12.75" customHeight="1" x14ac:dyDescent="0.2">
      <c r="A11" s="22">
        <v>44573</v>
      </c>
      <c r="B11" s="25" t="s">
        <v>116</v>
      </c>
      <c r="C11" s="34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>
        <v>30</v>
      </c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10">
        <f t="shared" si="0"/>
        <v>30</v>
      </c>
      <c r="QL11" s="49"/>
      <c r="QM11" s="49"/>
      <c r="QN11" s="49">
        <f>182.51+460.3</f>
        <v>642.80999999999995</v>
      </c>
      <c r="QO11" s="49">
        <v>127.59</v>
      </c>
      <c r="QP11" s="49"/>
      <c r="QQ11" s="49"/>
      <c r="QR11" s="49"/>
    </row>
    <row r="12" spans="1:461" s="2" customFormat="1" ht="12.75" customHeight="1" x14ac:dyDescent="0.2">
      <c r="A12" s="22">
        <v>44573</v>
      </c>
      <c r="B12" s="30" t="s">
        <v>55</v>
      </c>
      <c r="C12" s="34"/>
      <c r="D12" s="34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>
        <v>20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>
        <v>10</v>
      </c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>
        <v>10</v>
      </c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>
        <v>20</v>
      </c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>
        <v>10</v>
      </c>
      <c r="LL12" s="36"/>
      <c r="LM12" s="36"/>
      <c r="LN12" s="36"/>
      <c r="LO12" s="36"/>
      <c r="LP12" s="36"/>
      <c r="LQ12" s="36"/>
      <c r="LR12" s="36"/>
      <c r="LS12" s="36"/>
      <c r="LT12" s="36">
        <v>2</v>
      </c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>
        <v>200</v>
      </c>
      <c r="QH12" s="36"/>
      <c r="QI12" s="36"/>
      <c r="QJ12" s="36"/>
      <c r="QK12" s="10">
        <f t="shared" si="0"/>
        <v>272</v>
      </c>
      <c r="QL12" s="49"/>
      <c r="QM12" s="49"/>
      <c r="QN12" s="49"/>
      <c r="QO12" s="49">
        <v>11843.3</v>
      </c>
      <c r="QP12" s="49"/>
      <c r="QQ12" s="49"/>
      <c r="QR12" s="49"/>
    </row>
    <row r="13" spans="1:461" s="2" customFormat="1" ht="12.75" customHeight="1" x14ac:dyDescent="0.2">
      <c r="A13" s="22">
        <v>44574</v>
      </c>
      <c r="B13" s="30" t="s">
        <v>102</v>
      </c>
      <c r="C13" s="34"/>
      <c r="D13" s="34"/>
      <c r="E13" s="35"/>
      <c r="F13" s="35"/>
      <c r="G13" s="35"/>
      <c r="H13" s="35"/>
      <c r="I13" s="35"/>
      <c r="J13" s="35"/>
      <c r="K13" s="35"/>
      <c r="L13" s="35"/>
      <c r="M13" s="35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>
        <v>36</v>
      </c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10">
        <f t="shared" si="0"/>
        <v>36</v>
      </c>
      <c r="QL13" s="49"/>
      <c r="QM13" s="49">
        <v>1043.28</v>
      </c>
      <c r="QN13" s="49"/>
      <c r="QO13" s="49"/>
      <c r="QP13" s="49"/>
      <c r="QQ13" s="49"/>
      <c r="QR13" s="49"/>
    </row>
    <row r="14" spans="1:461" s="2" customFormat="1" ht="12.75" customHeight="1" x14ac:dyDescent="0.2">
      <c r="A14" s="22">
        <v>44574</v>
      </c>
      <c r="B14" s="25" t="s">
        <v>426</v>
      </c>
      <c r="C14" s="34"/>
      <c r="D14" s="34"/>
      <c r="E14" s="35"/>
      <c r="F14" s="35"/>
      <c r="G14" s="35"/>
      <c r="H14" s="35"/>
      <c r="I14" s="35"/>
      <c r="J14" s="35"/>
      <c r="K14" s="35"/>
      <c r="L14" s="35"/>
      <c r="M14" s="35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>
        <v>50</v>
      </c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10">
        <f t="shared" si="0"/>
        <v>50</v>
      </c>
      <c r="QL14" s="49"/>
      <c r="QM14" s="49">
        <v>2022</v>
      </c>
      <c r="QN14" s="49"/>
      <c r="QO14" s="49"/>
      <c r="QP14" s="49"/>
      <c r="QQ14" s="49"/>
      <c r="QR14" s="49"/>
    </row>
    <row r="15" spans="1:461" s="2" customFormat="1" ht="12.75" customHeight="1" x14ac:dyDescent="0.2">
      <c r="A15" s="22">
        <v>44574</v>
      </c>
      <c r="B15" s="25" t="s">
        <v>261</v>
      </c>
      <c r="C15" s="34"/>
      <c r="D15" s="34"/>
      <c r="E15" s="35"/>
      <c r="F15" s="35"/>
      <c r="G15" s="35"/>
      <c r="H15" s="35"/>
      <c r="I15" s="35"/>
      <c r="J15" s="35"/>
      <c r="K15" s="35"/>
      <c r="L15" s="35"/>
      <c r="M15" s="35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>
        <v>160</v>
      </c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10">
        <f t="shared" si="0"/>
        <v>160</v>
      </c>
      <c r="QL15" s="49"/>
      <c r="QM15" s="49"/>
      <c r="QN15" s="49">
        <v>4704</v>
      </c>
      <c r="QO15" s="49"/>
      <c r="QP15" s="49"/>
      <c r="QQ15" s="49"/>
      <c r="QR15" s="49"/>
    </row>
    <row r="16" spans="1:461" s="2" customFormat="1" ht="12.75" customHeight="1" x14ac:dyDescent="0.2">
      <c r="A16" s="22">
        <v>44574</v>
      </c>
      <c r="B16" s="25" t="s">
        <v>261</v>
      </c>
      <c r="C16" s="34"/>
      <c r="D16" s="34"/>
      <c r="E16" s="35"/>
      <c r="F16" s="35"/>
      <c r="G16" s="35"/>
      <c r="H16" s="35"/>
      <c r="I16" s="35"/>
      <c r="J16" s="35"/>
      <c r="K16" s="35"/>
      <c r="L16" s="35"/>
      <c r="M16" s="35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>
        <v>33</v>
      </c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10">
        <f t="shared" si="0"/>
        <v>33</v>
      </c>
      <c r="QL16" s="49"/>
      <c r="QM16" s="49"/>
      <c r="QN16" s="49">
        <v>1199.8800000000001</v>
      </c>
      <c r="QO16" s="49"/>
      <c r="QP16" s="49"/>
      <c r="QQ16" s="49"/>
      <c r="QR16" s="49"/>
    </row>
    <row r="17" spans="1:461" s="2" customFormat="1" ht="12.75" customHeight="1" x14ac:dyDescent="0.2">
      <c r="A17" s="22">
        <v>44574</v>
      </c>
      <c r="B17" s="25" t="s">
        <v>261</v>
      </c>
      <c r="C17" s="34"/>
      <c r="D17" s="34"/>
      <c r="E17" s="35"/>
      <c r="F17" s="35"/>
      <c r="G17" s="35"/>
      <c r="H17" s="35"/>
      <c r="I17" s="35"/>
      <c r="J17" s="35"/>
      <c r="K17" s="35"/>
      <c r="L17" s="35"/>
      <c r="M17" s="35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>
        <v>30</v>
      </c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10">
        <f t="shared" si="0"/>
        <v>30</v>
      </c>
      <c r="QL17" s="49"/>
      <c r="QM17" s="49">
        <v>1908</v>
      </c>
      <c r="QN17" s="49"/>
      <c r="QO17" s="49"/>
      <c r="QP17" s="49"/>
      <c r="QQ17" s="49"/>
      <c r="QR17" s="49"/>
    </row>
    <row r="18" spans="1:461" s="2" customFormat="1" ht="12.75" customHeight="1" x14ac:dyDescent="0.2">
      <c r="A18" s="22">
        <v>44575</v>
      </c>
      <c r="B18" s="30" t="s">
        <v>257</v>
      </c>
      <c r="C18" s="34"/>
      <c r="D18" s="34"/>
      <c r="E18" s="35"/>
      <c r="F18" s="35">
        <v>150</v>
      </c>
      <c r="G18" s="35"/>
      <c r="H18" s="35"/>
      <c r="I18" s="35"/>
      <c r="J18" s="35"/>
      <c r="K18" s="35"/>
      <c r="L18" s="35"/>
      <c r="M18" s="35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>
        <v>30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>
        <v>120</v>
      </c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>
        <v>110</v>
      </c>
      <c r="DV18" s="36"/>
      <c r="DW18" s="36"/>
      <c r="DX18" s="36"/>
      <c r="DY18" s="36"/>
      <c r="DZ18" s="36">
        <v>20</v>
      </c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>
        <v>32</v>
      </c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>
        <v>120</v>
      </c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>
        <v>100</v>
      </c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>
        <v>150</v>
      </c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10">
        <f t="shared" si="0"/>
        <v>832</v>
      </c>
      <c r="QL18" s="49"/>
      <c r="QM18" s="49">
        <f>14849.55+7976.41+7684.28</f>
        <v>30510.239999999998</v>
      </c>
      <c r="QN18" s="49"/>
      <c r="QO18" s="49"/>
      <c r="QP18" s="49"/>
      <c r="QQ18" s="49"/>
      <c r="QR18" s="49"/>
    </row>
    <row r="19" spans="1:461" s="2" customFormat="1" ht="12.75" customHeight="1" x14ac:dyDescent="0.2">
      <c r="A19" s="22">
        <v>44578</v>
      </c>
      <c r="B19" s="30" t="s">
        <v>389</v>
      </c>
      <c r="C19" s="34"/>
      <c r="D19" s="34"/>
      <c r="E19" s="35"/>
      <c r="F19" s="35"/>
      <c r="G19" s="35"/>
      <c r="H19" s="35"/>
      <c r="I19" s="35"/>
      <c r="J19" s="35"/>
      <c r="K19" s="35"/>
      <c r="L19" s="35"/>
      <c r="M19" s="35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>
        <v>10</v>
      </c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10">
        <f t="shared" si="0"/>
        <v>10</v>
      </c>
      <c r="QL19" s="49"/>
      <c r="QM19" s="49">
        <v>354.36</v>
      </c>
      <c r="QN19" s="49"/>
      <c r="QO19" s="49"/>
      <c r="QP19" s="49"/>
      <c r="QQ19" s="49"/>
      <c r="QR19" s="49"/>
    </row>
    <row r="20" spans="1:461" s="2" customFormat="1" ht="12.75" customHeight="1" x14ac:dyDescent="0.2">
      <c r="A20" s="22">
        <v>44579</v>
      </c>
      <c r="B20" s="30" t="s">
        <v>326</v>
      </c>
      <c r="C20" s="34"/>
      <c r="D20" s="34"/>
      <c r="E20" s="35"/>
      <c r="F20" s="35"/>
      <c r="G20" s="35"/>
      <c r="H20" s="35"/>
      <c r="I20" s="35"/>
      <c r="J20" s="35"/>
      <c r="K20" s="35"/>
      <c r="L20" s="35"/>
      <c r="M20" s="35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>
        <v>10</v>
      </c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>
        <v>5</v>
      </c>
      <c r="HW20" s="36"/>
      <c r="HX20" s="36"/>
      <c r="HY20" s="36"/>
      <c r="HZ20" s="36"/>
      <c r="IA20" s="36"/>
      <c r="IB20" s="36"/>
      <c r="IC20" s="36"/>
      <c r="ID20" s="36"/>
      <c r="IE20" s="36"/>
      <c r="IF20" s="36">
        <v>9</v>
      </c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10">
        <f t="shared" si="0"/>
        <v>24</v>
      </c>
      <c r="QL20" s="49"/>
      <c r="QM20" s="49">
        <v>989.54</v>
      </c>
      <c r="QN20" s="49"/>
      <c r="QO20" s="49"/>
      <c r="QP20" s="49"/>
      <c r="QQ20" s="49"/>
      <c r="QR20" s="49"/>
    </row>
    <row r="21" spans="1:461" s="2" customFormat="1" ht="12.75" customHeight="1" x14ac:dyDescent="0.2">
      <c r="A21" s="22">
        <v>44581</v>
      </c>
      <c r="B21" s="30" t="s">
        <v>386</v>
      </c>
      <c r="C21" s="34"/>
      <c r="D21" s="34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>
        <v>2</v>
      </c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>
        <v>2</v>
      </c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10">
        <f t="shared" si="0"/>
        <v>4</v>
      </c>
      <c r="QL21" s="49">
        <v>191.01</v>
      </c>
      <c r="QM21" s="49"/>
      <c r="QN21" s="49"/>
      <c r="QO21" s="49"/>
      <c r="QP21" s="49"/>
      <c r="QQ21" s="49"/>
      <c r="QR21" s="49"/>
    </row>
    <row r="22" spans="1:461" s="2" customFormat="1" ht="12.75" customHeight="1" x14ac:dyDescent="0.2">
      <c r="A22" s="22">
        <v>44581</v>
      </c>
      <c r="B22" s="30" t="s">
        <v>26</v>
      </c>
      <c r="C22" s="34"/>
      <c r="D22" s="34"/>
      <c r="E22" s="35"/>
      <c r="F22" s="35"/>
      <c r="G22" s="35"/>
      <c r="H22" s="35"/>
      <c r="I22" s="35"/>
      <c r="J22" s="35"/>
      <c r="K22" s="35"/>
      <c r="L22" s="35"/>
      <c r="M22" s="35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>
        <v>10</v>
      </c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>
        <v>10</v>
      </c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>
        <v>10</v>
      </c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>
        <v>1</v>
      </c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10">
        <f t="shared" si="0"/>
        <v>31</v>
      </c>
      <c r="QL22" s="49"/>
      <c r="QM22" s="49"/>
      <c r="QN22" s="49"/>
      <c r="QO22" s="49"/>
      <c r="QP22" s="49">
        <f>1142.37+36.22</f>
        <v>1178.5899999999999</v>
      </c>
      <c r="QQ22" s="49"/>
      <c r="QR22" s="49"/>
    </row>
    <row r="23" spans="1:461" s="2" customFormat="1" ht="12.75" customHeight="1" x14ac:dyDescent="0.2">
      <c r="A23" s="22">
        <v>44585</v>
      </c>
      <c r="B23" s="25" t="s">
        <v>312</v>
      </c>
      <c r="C23" s="34"/>
      <c r="D23" s="34"/>
      <c r="E23" s="35"/>
      <c r="F23" s="35"/>
      <c r="G23" s="35"/>
      <c r="H23" s="35"/>
      <c r="I23" s="35"/>
      <c r="J23" s="35"/>
      <c r="K23" s="35"/>
      <c r="L23" s="35"/>
      <c r="M23" s="35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>
        <v>1</v>
      </c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>
        <v>100</v>
      </c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10">
        <f t="shared" si="0"/>
        <v>101</v>
      </c>
      <c r="QL23" s="49"/>
      <c r="QM23" s="49">
        <v>1118.4000000000001</v>
      </c>
      <c r="QN23" s="49">
        <f>1723.86+1000+1000</f>
        <v>3723.8599999999997</v>
      </c>
      <c r="QO23" s="49"/>
      <c r="QP23" s="49"/>
      <c r="QQ23" s="49"/>
      <c r="QR23" s="49"/>
    </row>
    <row r="24" spans="1:461" s="2" customFormat="1" ht="12.75" customHeight="1" x14ac:dyDescent="0.2">
      <c r="A24" s="22">
        <v>44585</v>
      </c>
      <c r="B24" s="25" t="s">
        <v>396</v>
      </c>
      <c r="C24" s="34"/>
      <c r="D24" s="34"/>
      <c r="E24" s="35"/>
      <c r="F24" s="35"/>
      <c r="G24" s="35"/>
      <c r="H24" s="35"/>
      <c r="I24" s="35"/>
      <c r="J24" s="35"/>
      <c r="K24" s="35"/>
      <c r="L24" s="35"/>
      <c r="M24" s="35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>
        <v>1</v>
      </c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10">
        <f t="shared" si="0"/>
        <v>1</v>
      </c>
      <c r="QL24" s="49"/>
      <c r="QM24" s="49"/>
      <c r="QN24" s="49">
        <v>68.400000000000006</v>
      </c>
      <c r="QO24" s="49"/>
      <c r="QP24" s="49"/>
      <c r="QQ24" s="49"/>
      <c r="QR24" s="49"/>
    </row>
    <row r="25" spans="1:461" s="2" customFormat="1" ht="12.75" customHeight="1" x14ac:dyDescent="0.2">
      <c r="A25" s="22">
        <v>44585</v>
      </c>
      <c r="B25" s="25" t="s">
        <v>25</v>
      </c>
      <c r="C25" s="34"/>
      <c r="D25" s="34"/>
      <c r="E25" s="35"/>
      <c r="F25" s="35"/>
      <c r="G25" s="35"/>
      <c r="H25" s="35"/>
      <c r="I25" s="35"/>
      <c r="J25" s="35"/>
      <c r="K25" s="35"/>
      <c r="L25" s="35"/>
      <c r="M25" s="35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>
        <v>21</v>
      </c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>
        <v>1.1000000000000001</v>
      </c>
      <c r="JB25" s="36"/>
      <c r="JC25" s="36"/>
      <c r="JD25" s="36"/>
      <c r="JE25" s="36"/>
      <c r="JF25" s="36"/>
      <c r="JG25" s="36">
        <v>1</v>
      </c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>
        <v>20</v>
      </c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10">
        <f t="shared" si="0"/>
        <v>43.1</v>
      </c>
      <c r="QL25" s="49"/>
      <c r="QM25" s="49"/>
      <c r="QN25" s="49"/>
      <c r="QO25" s="49">
        <v>3775.88</v>
      </c>
      <c r="QP25" s="49"/>
      <c r="QQ25" s="49"/>
      <c r="QR25" s="49"/>
    </row>
    <row r="26" spans="1:461" s="2" customFormat="1" ht="12.75" customHeight="1" x14ac:dyDescent="0.2">
      <c r="A26" s="22">
        <v>44312</v>
      </c>
      <c r="B26" s="30" t="s">
        <v>362</v>
      </c>
      <c r="C26" s="34"/>
      <c r="D26" s="34"/>
      <c r="E26" s="35"/>
      <c r="F26" s="35"/>
      <c r="G26" s="35"/>
      <c r="H26" s="35"/>
      <c r="I26" s="35"/>
      <c r="J26" s="35"/>
      <c r="K26" s="35"/>
      <c r="L26" s="35"/>
      <c r="M26" s="35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10">
        <v>0</v>
      </c>
      <c r="QL26" s="49"/>
      <c r="QM26" s="49">
        <v>2.83</v>
      </c>
      <c r="QN26" s="49">
        <v>78.17</v>
      </c>
      <c r="QO26" s="49"/>
      <c r="QP26" s="49"/>
      <c r="QQ26" s="49"/>
      <c r="QR26" s="49"/>
    </row>
    <row r="27" spans="1:461" s="2" customFormat="1" ht="12.75" customHeight="1" x14ac:dyDescent="0.2">
      <c r="A27" s="22">
        <v>44586</v>
      </c>
      <c r="B27" s="30" t="s">
        <v>362</v>
      </c>
      <c r="C27" s="34"/>
      <c r="D27" s="34"/>
      <c r="E27" s="35"/>
      <c r="F27" s="35"/>
      <c r="G27" s="35"/>
      <c r="H27" s="35"/>
      <c r="I27" s="35"/>
      <c r="J27" s="35"/>
      <c r="K27" s="35"/>
      <c r="L27" s="35"/>
      <c r="M27" s="35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>
        <v>2</v>
      </c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10">
        <f t="shared" ref="QK27:QK90" si="1">SUBTOTAL(9,C27:QJ27)</f>
        <v>2</v>
      </c>
      <c r="QL27" s="49">
        <v>57.48</v>
      </c>
      <c r="QM27" s="49"/>
      <c r="QN27" s="49"/>
      <c r="QO27" s="49"/>
      <c r="QP27" s="49"/>
      <c r="QQ27" s="49"/>
      <c r="QR27" s="49"/>
    </row>
    <row r="28" spans="1:461" s="2" customFormat="1" ht="12.75" customHeight="1" x14ac:dyDescent="0.2">
      <c r="A28" s="22">
        <v>44586</v>
      </c>
      <c r="B28" s="25" t="s">
        <v>308</v>
      </c>
      <c r="C28" s="34"/>
      <c r="D28" s="34"/>
      <c r="E28" s="35"/>
      <c r="F28" s="35"/>
      <c r="G28" s="35"/>
      <c r="H28" s="35"/>
      <c r="I28" s="35"/>
      <c r="J28" s="35"/>
      <c r="K28" s="35"/>
      <c r="L28" s="35"/>
      <c r="M28" s="35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>
        <v>1</v>
      </c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>
        <v>1.1000000000000001</v>
      </c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10">
        <f t="shared" si="1"/>
        <v>2.1</v>
      </c>
      <c r="QL28" s="49"/>
      <c r="QM28" s="49"/>
      <c r="QN28" s="49">
        <v>117.05</v>
      </c>
      <c r="QO28" s="49"/>
      <c r="QP28" s="49"/>
      <c r="QQ28" s="49"/>
      <c r="QR28" s="49"/>
    </row>
    <row r="29" spans="1:461" s="2" customFormat="1" ht="12.75" customHeight="1" x14ac:dyDescent="0.2">
      <c r="A29" s="22">
        <v>44586</v>
      </c>
      <c r="B29" s="25" t="s">
        <v>345</v>
      </c>
      <c r="C29" s="34"/>
      <c r="D29" s="34"/>
      <c r="E29" s="35"/>
      <c r="F29" s="35"/>
      <c r="G29" s="35"/>
      <c r="H29" s="35"/>
      <c r="I29" s="35"/>
      <c r="J29" s="35"/>
      <c r="K29" s="35"/>
      <c r="L29" s="35"/>
      <c r="M29" s="35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>
        <v>9</v>
      </c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>
        <v>10</v>
      </c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>
        <v>50</v>
      </c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>
        <v>5</v>
      </c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10">
        <f t="shared" si="1"/>
        <v>74</v>
      </c>
      <c r="QL29" s="49"/>
      <c r="QM29" s="49"/>
      <c r="QN29" s="49"/>
      <c r="QO29" s="49">
        <v>4216.3</v>
      </c>
      <c r="QP29" s="49"/>
      <c r="QQ29" s="49"/>
      <c r="QR29" s="49"/>
      <c r="QS29" s="1"/>
    </row>
    <row r="30" spans="1:461" s="2" customFormat="1" ht="12.75" customHeight="1" x14ac:dyDescent="0.2">
      <c r="A30" s="22">
        <v>44586</v>
      </c>
      <c r="B30" s="30" t="s">
        <v>43</v>
      </c>
      <c r="C30" s="34"/>
      <c r="D30" s="34"/>
      <c r="E30" s="35"/>
      <c r="F30" s="35"/>
      <c r="G30" s="35"/>
      <c r="H30" s="35"/>
      <c r="I30" s="35"/>
      <c r="J30" s="35"/>
      <c r="K30" s="35"/>
      <c r="L30" s="35"/>
      <c r="M30" s="35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>
        <v>30</v>
      </c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10">
        <f t="shared" si="1"/>
        <v>30</v>
      </c>
      <c r="QL30" s="49"/>
      <c r="QM30" s="49"/>
      <c r="QN30" s="49">
        <v>1185.1199999999999</v>
      </c>
      <c r="QO30" s="49"/>
      <c r="QP30" s="49"/>
      <c r="QQ30" s="49"/>
      <c r="QR30" s="49"/>
    </row>
    <row r="31" spans="1:461" s="2" customFormat="1" ht="12.75" customHeight="1" x14ac:dyDescent="0.2">
      <c r="A31" s="22">
        <v>44586</v>
      </c>
      <c r="B31" s="30" t="s">
        <v>68</v>
      </c>
      <c r="C31" s="34"/>
      <c r="D31" s="34"/>
      <c r="E31" s="35"/>
      <c r="F31" s="35"/>
      <c r="G31" s="35"/>
      <c r="H31" s="35"/>
      <c r="I31" s="35"/>
      <c r="J31" s="35"/>
      <c r="K31" s="35"/>
      <c r="L31" s="35"/>
      <c r="M31" s="35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>
        <v>100</v>
      </c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>
        <v>1</v>
      </c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>
        <v>3</v>
      </c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10">
        <f t="shared" si="1"/>
        <v>104</v>
      </c>
      <c r="QL31" s="49"/>
      <c r="QM31" s="49">
        <v>5049.46</v>
      </c>
      <c r="QN31" s="49"/>
      <c r="QO31" s="49"/>
      <c r="QP31" s="49"/>
      <c r="QQ31" s="49"/>
      <c r="QR31" s="49"/>
      <c r="QS31" s="1"/>
    </row>
    <row r="32" spans="1:461" s="2" customFormat="1" ht="12.75" customHeight="1" x14ac:dyDescent="0.2">
      <c r="A32" s="22">
        <v>44586</v>
      </c>
      <c r="B32" s="25" t="s">
        <v>439</v>
      </c>
      <c r="C32" s="34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>
        <v>2</v>
      </c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10">
        <f t="shared" si="1"/>
        <v>2</v>
      </c>
      <c r="QL32" s="49">
        <v>86.95</v>
      </c>
      <c r="QM32" s="49"/>
      <c r="QN32" s="49"/>
      <c r="QO32" s="49"/>
      <c r="QP32" s="49"/>
      <c r="QQ32" s="49"/>
      <c r="QR32" s="49"/>
      <c r="QS32" s="1"/>
    </row>
    <row r="33" spans="1:461" s="2" customFormat="1" ht="12.75" customHeight="1" x14ac:dyDescent="0.2">
      <c r="A33" s="22">
        <v>44586</v>
      </c>
      <c r="B33" s="25" t="s">
        <v>440</v>
      </c>
      <c r="C33" s="34"/>
      <c r="D33" s="34"/>
      <c r="E33" s="35"/>
      <c r="F33" s="35"/>
      <c r="G33" s="35"/>
      <c r="H33" s="35"/>
      <c r="I33" s="35"/>
      <c r="J33" s="35"/>
      <c r="K33" s="35"/>
      <c r="L33" s="35"/>
      <c r="M33" s="35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>
        <v>4</v>
      </c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10">
        <f t="shared" si="1"/>
        <v>4</v>
      </c>
      <c r="QL33" s="49"/>
      <c r="QM33" s="49"/>
      <c r="QN33" s="49">
        <v>395.57</v>
      </c>
      <c r="QO33" s="49"/>
      <c r="QP33" s="49"/>
      <c r="QQ33" s="49"/>
      <c r="QR33" s="49"/>
      <c r="QS33" s="1"/>
    </row>
    <row r="34" spans="1:461" s="2" customFormat="1" ht="12.75" customHeight="1" x14ac:dyDescent="0.2">
      <c r="A34" s="22">
        <v>44586</v>
      </c>
      <c r="B34" s="30" t="s">
        <v>205</v>
      </c>
      <c r="C34" s="34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>
        <v>176</v>
      </c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10">
        <f t="shared" si="1"/>
        <v>176</v>
      </c>
      <c r="QL34" s="49"/>
      <c r="QM34" s="49">
        <v>534.70000000000005</v>
      </c>
      <c r="QN34" s="49">
        <v>954.26</v>
      </c>
      <c r="QO34" s="49"/>
      <c r="QP34" s="49"/>
      <c r="QQ34" s="49"/>
      <c r="QR34" s="49"/>
      <c r="QS34" s="1"/>
    </row>
    <row r="35" spans="1:461" s="2" customFormat="1" ht="12.75" customHeight="1" x14ac:dyDescent="0.2">
      <c r="A35" s="22">
        <v>44586</v>
      </c>
      <c r="B35" s="30" t="s">
        <v>389</v>
      </c>
      <c r="C35" s="34"/>
      <c r="D35" s="34"/>
      <c r="E35" s="35"/>
      <c r="F35" s="35"/>
      <c r="G35" s="35"/>
      <c r="H35" s="35"/>
      <c r="I35" s="35"/>
      <c r="J35" s="35"/>
      <c r="K35" s="35"/>
      <c r="L35" s="35"/>
      <c r="M35" s="35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>
        <v>20</v>
      </c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10">
        <f t="shared" si="1"/>
        <v>20</v>
      </c>
      <c r="QL35" s="49"/>
      <c r="QM35" s="49">
        <v>870.72</v>
      </c>
      <c r="QN35" s="49"/>
      <c r="QO35" s="49"/>
      <c r="QP35" s="49"/>
      <c r="QQ35" s="49"/>
      <c r="QR35" s="49"/>
      <c r="QS35" s="1"/>
    </row>
    <row r="36" spans="1:461" s="2" customFormat="1" ht="12.75" customHeight="1" x14ac:dyDescent="0.2">
      <c r="A36" s="22">
        <v>44586</v>
      </c>
      <c r="B36" s="30" t="s">
        <v>441</v>
      </c>
      <c r="C36" s="34"/>
      <c r="D36" s="34"/>
      <c r="E36" s="35"/>
      <c r="F36" s="35"/>
      <c r="G36" s="35"/>
      <c r="H36" s="35"/>
      <c r="I36" s="35"/>
      <c r="J36" s="35"/>
      <c r="K36" s="35"/>
      <c r="L36" s="35"/>
      <c r="M36" s="35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>
        <v>55</v>
      </c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10">
        <f t="shared" si="1"/>
        <v>55</v>
      </c>
      <c r="QL36" s="49"/>
      <c r="QM36" s="49">
        <v>465.3</v>
      </c>
      <c r="QN36" s="49"/>
      <c r="QO36" s="49"/>
      <c r="QP36" s="49"/>
      <c r="QQ36" s="49"/>
      <c r="QR36" s="49"/>
      <c r="QS36" s="1"/>
    </row>
    <row r="37" spans="1:461" s="2" customFormat="1" ht="12.75" customHeight="1" x14ac:dyDescent="0.2">
      <c r="A37" s="22">
        <v>44587</v>
      </c>
      <c r="B37" s="25" t="s">
        <v>426</v>
      </c>
      <c r="C37" s="34"/>
      <c r="D37" s="34"/>
      <c r="E37" s="35"/>
      <c r="F37" s="35"/>
      <c r="G37" s="35"/>
      <c r="H37" s="35"/>
      <c r="I37" s="35"/>
      <c r="J37" s="35"/>
      <c r="K37" s="35"/>
      <c r="L37" s="35"/>
      <c r="M37" s="35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>
        <v>50</v>
      </c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10">
        <f t="shared" si="1"/>
        <v>50</v>
      </c>
      <c r="QL37" s="49"/>
      <c r="QM37" s="49"/>
      <c r="QN37" s="49">
        <v>2310</v>
      </c>
      <c r="QO37" s="49"/>
      <c r="QP37" s="49"/>
      <c r="QQ37" s="49"/>
      <c r="QR37" s="49"/>
      <c r="QS37" s="1"/>
    </row>
    <row r="38" spans="1:461" s="2" customFormat="1" ht="12.75" customHeight="1" x14ac:dyDescent="0.2">
      <c r="A38" s="22">
        <v>44587</v>
      </c>
      <c r="B38" s="25" t="s">
        <v>119</v>
      </c>
      <c r="C38" s="34"/>
      <c r="D38" s="34"/>
      <c r="E38" s="35"/>
      <c r="F38" s="35"/>
      <c r="G38" s="35"/>
      <c r="H38" s="35"/>
      <c r="I38" s="35"/>
      <c r="J38" s="35"/>
      <c r="K38" s="35"/>
      <c r="L38" s="35"/>
      <c r="M38" s="35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>
        <v>10</v>
      </c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>
        <v>10</v>
      </c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>
        <v>11</v>
      </c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10">
        <f t="shared" si="1"/>
        <v>31</v>
      </c>
      <c r="QL38" s="49"/>
      <c r="QM38" s="49"/>
      <c r="QN38" s="49">
        <v>324.45999999999998</v>
      </c>
      <c r="QO38" s="49">
        <f>500+500</f>
        <v>1000</v>
      </c>
      <c r="QP38" s="49"/>
      <c r="QQ38" s="49"/>
      <c r="QR38" s="49"/>
      <c r="QS38" s="1"/>
    </row>
    <row r="39" spans="1:461" s="2" customFormat="1" ht="12.75" customHeight="1" x14ac:dyDescent="0.2">
      <c r="A39" s="22">
        <v>44587</v>
      </c>
      <c r="B39" s="30" t="s">
        <v>442</v>
      </c>
      <c r="C39" s="34"/>
      <c r="D39" s="34"/>
      <c r="E39" s="35"/>
      <c r="F39" s="35"/>
      <c r="G39" s="35"/>
      <c r="H39" s="35"/>
      <c r="I39" s="35"/>
      <c r="J39" s="35"/>
      <c r="K39" s="35"/>
      <c r="L39" s="35"/>
      <c r="M39" s="35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>
        <v>1.6</v>
      </c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>
        <v>2.2000000000000002</v>
      </c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10">
        <f t="shared" si="1"/>
        <v>3.8000000000000003</v>
      </c>
      <c r="QL39" s="49">
        <v>233.3</v>
      </c>
      <c r="QM39" s="49"/>
      <c r="QN39" s="49"/>
      <c r="QO39" s="49"/>
      <c r="QP39" s="49"/>
      <c r="QQ39" s="49"/>
      <c r="QR39" s="49"/>
      <c r="QS39" s="1"/>
    </row>
    <row r="40" spans="1:461" s="2" customFormat="1" ht="12.75" customHeight="1" x14ac:dyDescent="0.2">
      <c r="A40" s="22">
        <v>44587</v>
      </c>
      <c r="B40" s="25" t="s">
        <v>443</v>
      </c>
      <c r="C40" s="34"/>
      <c r="D40" s="34"/>
      <c r="E40" s="35"/>
      <c r="F40" s="35"/>
      <c r="G40" s="35"/>
      <c r="H40" s="35"/>
      <c r="I40" s="35"/>
      <c r="J40" s="35"/>
      <c r="K40" s="35"/>
      <c r="L40" s="35"/>
      <c r="M40" s="35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>
        <v>1</v>
      </c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10">
        <f t="shared" si="1"/>
        <v>1</v>
      </c>
      <c r="QL40" s="49"/>
      <c r="QM40" s="49"/>
      <c r="QN40" s="49">
        <v>36.67</v>
      </c>
      <c r="QO40" s="49"/>
      <c r="QP40" s="49"/>
      <c r="QQ40" s="49"/>
      <c r="QR40" s="49"/>
      <c r="QS40" s="1"/>
    </row>
    <row r="41" spans="1:461" s="2" customFormat="1" ht="12.75" customHeight="1" x14ac:dyDescent="0.2">
      <c r="A41" s="22">
        <v>44587</v>
      </c>
      <c r="B41" s="30" t="s">
        <v>36</v>
      </c>
      <c r="C41" s="34"/>
      <c r="D41" s="34"/>
      <c r="E41" s="35"/>
      <c r="F41" s="35"/>
      <c r="G41" s="35"/>
      <c r="H41" s="35"/>
      <c r="I41" s="35"/>
      <c r="J41" s="35"/>
      <c r="K41" s="35"/>
      <c r="L41" s="35"/>
      <c r="M41" s="35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>
        <v>40</v>
      </c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10">
        <f t="shared" si="1"/>
        <v>40</v>
      </c>
      <c r="QL41" s="49"/>
      <c r="QM41" s="49"/>
      <c r="QN41" s="49"/>
      <c r="QO41" s="49">
        <v>1933.44</v>
      </c>
      <c r="QP41" s="49"/>
      <c r="QQ41" s="49"/>
      <c r="QR41" s="49"/>
      <c r="QS41" s="1"/>
    </row>
    <row r="42" spans="1:461" s="2" customFormat="1" ht="12.75" customHeight="1" x14ac:dyDescent="0.2">
      <c r="A42" s="22">
        <v>44587</v>
      </c>
      <c r="B42" s="30" t="s">
        <v>36</v>
      </c>
      <c r="C42" s="34"/>
      <c r="D42" s="34"/>
      <c r="E42" s="35"/>
      <c r="F42" s="35"/>
      <c r="G42" s="35"/>
      <c r="H42" s="35"/>
      <c r="I42" s="35"/>
      <c r="J42" s="35"/>
      <c r="K42" s="35"/>
      <c r="L42" s="35"/>
      <c r="M42" s="35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>
        <v>1.6</v>
      </c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>
        <v>2</v>
      </c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10">
        <f t="shared" si="1"/>
        <v>3.6</v>
      </c>
      <c r="QL42" s="49"/>
      <c r="QM42" s="49"/>
      <c r="QN42" s="49">
        <v>203.86</v>
      </c>
      <c r="QO42" s="49"/>
      <c r="QP42" s="49"/>
      <c r="QQ42" s="49"/>
      <c r="QR42" s="49"/>
      <c r="QS42" s="1"/>
    </row>
    <row r="43" spans="1:461" s="2" customFormat="1" ht="12.75" customHeight="1" x14ac:dyDescent="0.2">
      <c r="A43" s="22">
        <v>44587</v>
      </c>
      <c r="B43" s="25" t="s">
        <v>169</v>
      </c>
      <c r="C43" s="34"/>
      <c r="D43" s="34"/>
      <c r="E43" s="35"/>
      <c r="F43" s="35"/>
      <c r="G43" s="35"/>
      <c r="H43" s="35"/>
      <c r="I43" s="35"/>
      <c r="J43" s="35"/>
      <c r="K43" s="35"/>
      <c r="L43" s="35"/>
      <c r="M43" s="35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>
        <v>40</v>
      </c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10">
        <f t="shared" si="1"/>
        <v>40</v>
      </c>
      <c r="QL43" s="49"/>
      <c r="QM43" s="49">
        <f>108.27+1035.58</f>
        <v>1143.8499999999999</v>
      </c>
      <c r="QN43" s="49"/>
      <c r="QO43" s="49"/>
      <c r="QP43" s="49"/>
      <c r="QQ43" s="49"/>
      <c r="QR43" s="49"/>
      <c r="QS43" s="1"/>
    </row>
    <row r="44" spans="1:461" s="2" customFormat="1" ht="12.75" customHeight="1" x14ac:dyDescent="0.2">
      <c r="A44" s="22">
        <v>44587</v>
      </c>
      <c r="B44" s="25" t="s">
        <v>416</v>
      </c>
      <c r="C44" s="34"/>
      <c r="D44" s="34"/>
      <c r="E44" s="35"/>
      <c r="F44" s="35"/>
      <c r="G44" s="35"/>
      <c r="H44" s="35"/>
      <c r="I44" s="35"/>
      <c r="J44" s="35"/>
      <c r="K44" s="35"/>
      <c r="L44" s="35"/>
      <c r="M44" s="35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>
        <v>10</v>
      </c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10">
        <f t="shared" si="1"/>
        <v>10</v>
      </c>
      <c r="QL44" s="49"/>
      <c r="QM44" s="49">
        <v>228</v>
      </c>
      <c r="QN44" s="49"/>
      <c r="QO44" s="49"/>
      <c r="QP44" s="49"/>
      <c r="QQ44" s="49"/>
      <c r="QR44" s="49"/>
      <c r="QS44" s="1"/>
    </row>
    <row r="45" spans="1:461" s="2" customFormat="1" ht="12.75" customHeight="1" x14ac:dyDescent="0.2">
      <c r="A45" s="22">
        <v>44588</v>
      </c>
      <c r="B45" s="25" t="s">
        <v>116</v>
      </c>
      <c r="C45" s="34"/>
      <c r="D45" s="34"/>
      <c r="E45" s="35"/>
      <c r="F45" s="35"/>
      <c r="G45" s="35"/>
      <c r="H45" s="35"/>
      <c r="I45" s="35"/>
      <c r="J45" s="35"/>
      <c r="K45" s="35"/>
      <c r="L45" s="35"/>
      <c r="M45" s="35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>
        <v>1</v>
      </c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>
        <v>0.9</v>
      </c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10">
        <f t="shared" si="1"/>
        <v>1.9</v>
      </c>
      <c r="QL45" s="49"/>
      <c r="QM45" s="49"/>
      <c r="QN45" s="49"/>
      <c r="QO45" s="49">
        <v>76.67</v>
      </c>
      <c r="QP45" s="49"/>
      <c r="QQ45" s="49"/>
      <c r="QR45" s="49"/>
      <c r="QS45" s="1"/>
    </row>
    <row r="46" spans="1:461" s="2" customFormat="1" ht="12.75" customHeight="1" x14ac:dyDescent="0.2">
      <c r="A46" s="22">
        <v>44606</v>
      </c>
      <c r="B46" s="30" t="s">
        <v>225</v>
      </c>
      <c r="C46" s="34"/>
      <c r="D46" s="34"/>
      <c r="E46" s="35"/>
      <c r="F46" s="35"/>
      <c r="G46" s="35"/>
      <c r="H46" s="35"/>
      <c r="I46" s="35"/>
      <c r="J46" s="35"/>
      <c r="K46" s="35"/>
      <c r="L46" s="35"/>
      <c r="M46" s="35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>
        <v>1</v>
      </c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>
        <v>3</v>
      </c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>
        <v>2</v>
      </c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10">
        <f t="shared" si="1"/>
        <v>6</v>
      </c>
      <c r="QL46" s="49"/>
      <c r="QM46" s="49"/>
      <c r="QN46" s="49">
        <v>514.63</v>
      </c>
      <c r="QO46" s="49"/>
      <c r="QP46" s="49"/>
      <c r="QQ46" s="49"/>
      <c r="QR46" s="49"/>
      <c r="QS46" s="1"/>
    </row>
    <row r="47" spans="1:461" s="2" customFormat="1" ht="12.75" customHeight="1" x14ac:dyDescent="0.2">
      <c r="A47" s="22">
        <v>44588</v>
      </c>
      <c r="B47" s="30" t="s">
        <v>390</v>
      </c>
      <c r="C47" s="34"/>
      <c r="D47" s="34"/>
      <c r="E47" s="35"/>
      <c r="F47" s="35"/>
      <c r="G47" s="35"/>
      <c r="H47" s="35"/>
      <c r="I47" s="35"/>
      <c r="J47" s="35"/>
      <c r="K47" s="35"/>
      <c r="L47" s="35"/>
      <c r="M47" s="35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>
        <v>1</v>
      </c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10">
        <f t="shared" si="1"/>
        <v>1</v>
      </c>
      <c r="QL47" s="49"/>
      <c r="QM47" s="49"/>
      <c r="QN47" s="49">
        <v>43.93</v>
      </c>
      <c r="QO47" s="49"/>
      <c r="QP47" s="49"/>
      <c r="QQ47" s="49"/>
      <c r="QR47" s="49"/>
      <c r="QS47" s="1"/>
    </row>
    <row r="48" spans="1:461" s="2" customFormat="1" ht="12.75" customHeight="1" x14ac:dyDescent="0.2">
      <c r="A48" s="22">
        <v>44589</v>
      </c>
      <c r="B48" s="30" t="s">
        <v>216</v>
      </c>
      <c r="C48" s="34"/>
      <c r="D48" s="34"/>
      <c r="E48" s="35"/>
      <c r="F48" s="35"/>
      <c r="G48" s="35"/>
      <c r="H48" s="35"/>
      <c r="I48" s="35"/>
      <c r="J48" s="35"/>
      <c r="K48" s="35"/>
      <c r="L48" s="35"/>
      <c r="M48" s="35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>
        <v>20</v>
      </c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>
        <v>10</v>
      </c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>
        <v>20</v>
      </c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10">
        <f t="shared" si="1"/>
        <v>50</v>
      </c>
      <c r="QL48" s="49"/>
      <c r="QM48" s="49"/>
      <c r="QN48" s="49">
        <v>2186.7600000000002</v>
      </c>
      <c r="QO48" s="49"/>
      <c r="QP48" s="49"/>
      <c r="QQ48" s="49"/>
      <c r="QR48" s="49"/>
      <c r="QS48" s="1"/>
    </row>
    <row r="49" spans="1:461" s="2" customFormat="1" ht="12.75" customHeight="1" x14ac:dyDescent="0.2">
      <c r="A49" s="22">
        <v>44589</v>
      </c>
      <c r="B49" s="25" t="s">
        <v>402</v>
      </c>
      <c r="C49" s="34"/>
      <c r="D49" s="34"/>
      <c r="E49" s="35"/>
      <c r="F49" s="35"/>
      <c r="G49" s="35"/>
      <c r="H49" s="35"/>
      <c r="I49" s="35"/>
      <c r="J49" s="35"/>
      <c r="K49" s="35"/>
      <c r="L49" s="35"/>
      <c r="M49" s="35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>
        <v>11</v>
      </c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10">
        <f t="shared" si="1"/>
        <v>11</v>
      </c>
      <c r="QL49" s="49"/>
      <c r="QM49" s="49"/>
      <c r="QN49" s="49">
        <v>399.96</v>
      </c>
      <c r="QO49" s="49"/>
      <c r="QP49" s="49"/>
      <c r="QQ49" s="49"/>
      <c r="QR49" s="49"/>
      <c r="QS49" s="1"/>
    </row>
    <row r="50" spans="1:461" s="2" customFormat="1" ht="12.75" customHeight="1" x14ac:dyDescent="0.2">
      <c r="A50" s="22">
        <v>44588</v>
      </c>
      <c r="B50" s="25" t="s">
        <v>54</v>
      </c>
      <c r="C50" s="34"/>
      <c r="D50" s="34"/>
      <c r="E50" s="35"/>
      <c r="F50" s="35"/>
      <c r="G50" s="35"/>
      <c r="H50" s="35"/>
      <c r="I50" s="35"/>
      <c r="J50" s="35"/>
      <c r="K50" s="35"/>
      <c r="L50" s="35"/>
      <c r="M50" s="35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>
        <v>10</v>
      </c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10">
        <f t="shared" si="1"/>
        <v>10</v>
      </c>
      <c r="QL50" s="49"/>
      <c r="QM50" s="49">
        <v>420</v>
      </c>
      <c r="QN50" s="49"/>
      <c r="QO50" s="49"/>
      <c r="QP50" s="49"/>
      <c r="QQ50" s="49"/>
      <c r="QR50" s="49"/>
      <c r="QS50" s="1"/>
    </row>
    <row r="51" spans="1:461" s="2" customFormat="1" ht="12.75" customHeight="1" x14ac:dyDescent="0.2">
      <c r="A51" s="22">
        <v>44593</v>
      </c>
      <c r="B51" s="30" t="s">
        <v>173</v>
      </c>
      <c r="C51" s="34"/>
      <c r="D51" s="34"/>
      <c r="E51" s="35"/>
      <c r="F51" s="35"/>
      <c r="G51" s="35"/>
      <c r="H51" s="35"/>
      <c r="I51" s="35"/>
      <c r="J51" s="35"/>
      <c r="K51" s="35"/>
      <c r="L51" s="35"/>
      <c r="M51" s="35"/>
      <c r="N51" s="36"/>
      <c r="O51" s="36"/>
      <c r="P51" s="36"/>
      <c r="Q51" s="36"/>
      <c r="R51" s="36">
        <v>20</v>
      </c>
      <c r="S51" s="36"/>
      <c r="T51" s="36"/>
      <c r="U51" s="36"/>
      <c r="V51" s="36"/>
      <c r="W51" s="36"/>
      <c r="X51" s="36"/>
      <c r="Y51" s="36"/>
      <c r="Z51" s="36"/>
      <c r="AA51" s="36"/>
      <c r="AB51" s="36">
        <v>11.7</v>
      </c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>
        <v>36</v>
      </c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>
        <v>10</v>
      </c>
      <c r="FH51" s="36"/>
      <c r="FI51" s="36"/>
      <c r="FJ51" s="36"/>
      <c r="FK51" s="36">
        <v>18</v>
      </c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>
        <v>10</v>
      </c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>
        <v>10</v>
      </c>
      <c r="HT51" s="36"/>
      <c r="HU51" s="36"/>
      <c r="HV51" s="36">
        <v>30</v>
      </c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>
        <v>20</v>
      </c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10">
        <f t="shared" si="1"/>
        <v>165.7</v>
      </c>
      <c r="QL51" s="49"/>
      <c r="QM51" s="49">
        <v>8622.7900000000009</v>
      </c>
      <c r="QN51" s="49"/>
      <c r="QO51" s="49"/>
      <c r="QP51" s="49"/>
      <c r="QQ51" s="49"/>
      <c r="QR51" s="49"/>
      <c r="QS51" s="1"/>
    </row>
    <row r="52" spans="1:461" s="2" customFormat="1" ht="12.75" customHeight="1" x14ac:dyDescent="0.2">
      <c r="A52" s="22">
        <v>44594</v>
      </c>
      <c r="B52" s="30" t="s">
        <v>216</v>
      </c>
      <c r="C52" s="34"/>
      <c r="D52" s="34"/>
      <c r="E52" s="35"/>
      <c r="F52" s="35"/>
      <c r="G52" s="35"/>
      <c r="H52" s="35"/>
      <c r="I52" s="35"/>
      <c r="J52" s="35"/>
      <c r="K52" s="35"/>
      <c r="L52" s="35"/>
      <c r="M52" s="35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>
        <v>10</v>
      </c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10">
        <f t="shared" si="1"/>
        <v>10</v>
      </c>
      <c r="QL52" s="49"/>
      <c r="QM52" s="49"/>
      <c r="QN52" s="49">
        <v>522.6</v>
      </c>
      <c r="QO52" s="49"/>
      <c r="QP52" s="49"/>
      <c r="QQ52" s="49"/>
      <c r="QR52" s="49"/>
      <c r="QS52" s="1"/>
    </row>
    <row r="53" spans="1:461" s="2" customFormat="1" ht="12.75" customHeight="1" x14ac:dyDescent="0.2">
      <c r="A53" s="22">
        <v>44594</v>
      </c>
      <c r="B53" s="25" t="s">
        <v>119</v>
      </c>
      <c r="C53" s="34"/>
      <c r="D53" s="34"/>
      <c r="E53" s="35"/>
      <c r="F53" s="35"/>
      <c r="G53" s="35"/>
      <c r="H53" s="35"/>
      <c r="I53" s="35"/>
      <c r="J53" s="35">
        <v>10</v>
      </c>
      <c r="K53" s="35"/>
      <c r="L53" s="35"/>
      <c r="M53" s="35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>
        <v>30</v>
      </c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>
        <v>10</v>
      </c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10">
        <f t="shared" si="1"/>
        <v>50</v>
      </c>
      <c r="QL53" s="49"/>
      <c r="QM53" s="49"/>
      <c r="QN53" s="49"/>
      <c r="QO53" s="49">
        <f>1925.16</f>
        <v>1925.16</v>
      </c>
      <c r="QP53" s="49"/>
      <c r="QQ53" s="49"/>
      <c r="QR53" s="49"/>
      <c r="QS53" s="1"/>
    </row>
    <row r="54" spans="1:461" s="2" customFormat="1" ht="12.75" customHeight="1" x14ac:dyDescent="0.2">
      <c r="A54" s="22">
        <v>44594</v>
      </c>
      <c r="B54" s="30" t="s">
        <v>445</v>
      </c>
      <c r="C54" s="34"/>
      <c r="D54" s="34"/>
      <c r="E54" s="35"/>
      <c r="F54" s="35"/>
      <c r="G54" s="35"/>
      <c r="H54" s="35"/>
      <c r="I54" s="35"/>
      <c r="J54" s="35"/>
      <c r="K54" s="35"/>
      <c r="L54" s="35"/>
      <c r="M54" s="35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>
        <v>10</v>
      </c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>
        <v>10</v>
      </c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10">
        <f t="shared" si="1"/>
        <v>20</v>
      </c>
      <c r="QL54" s="49"/>
      <c r="QM54" s="49">
        <f>459.12+421.2</f>
        <v>880.31999999999994</v>
      </c>
      <c r="QN54" s="49"/>
      <c r="QO54" s="49"/>
      <c r="QP54" s="49"/>
      <c r="QQ54" s="49"/>
      <c r="QR54" s="49"/>
      <c r="QS54" s="1"/>
    </row>
    <row r="55" spans="1:461" s="2" customFormat="1" ht="12.75" customHeight="1" x14ac:dyDescent="0.2">
      <c r="A55" s="22">
        <v>44594</v>
      </c>
      <c r="B55" s="30" t="s">
        <v>55</v>
      </c>
      <c r="C55" s="34"/>
      <c r="D55" s="34"/>
      <c r="E55" s="35"/>
      <c r="F55" s="35"/>
      <c r="G55" s="35"/>
      <c r="H55" s="35"/>
      <c r="I55" s="35"/>
      <c r="J55" s="35"/>
      <c r="K55" s="35"/>
      <c r="L55" s="35"/>
      <c r="M55" s="35"/>
      <c r="N55" s="36"/>
      <c r="O55" s="36"/>
      <c r="P55" s="36"/>
      <c r="Q55" s="36"/>
      <c r="R55" s="36"/>
      <c r="S55" s="36"/>
      <c r="T55" s="36"/>
      <c r="U55" s="36">
        <v>30</v>
      </c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>
        <v>70</v>
      </c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>
        <v>10</v>
      </c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>
        <v>2</v>
      </c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>
        <v>200</v>
      </c>
      <c r="QH55" s="36"/>
      <c r="QI55" s="36"/>
      <c r="QJ55" s="36"/>
      <c r="QK55" s="10">
        <f t="shared" si="1"/>
        <v>312</v>
      </c>
      <c r="QL55" s="49"/>
      <c r="QM55" s="49"/>
      <c r="QN55" s="49"/>
      <c r="QO55" s="49"/>
      <c r="QP55" s="49">
        <v>12393.86</v>
      </c>
      <c r="QQ55" s="49"/>
      <c r="QR55" s="49"/>
      <c r="QS55" s="1"/>
    </row>
    <row r="56" spans="1:461" s="2" customFormat="1" ht="12.75" customHeight="1" x14ac:dyDescent="0.2">
      <c r="A56" s="22">
        <v>44595</v>
      </c>
      <c r="B56" s="30" t="s">
        <v>328</v>
      </c>
      <c r="C56" s="34"/>
      <c r="D56" s="34"/>
      <c r="E56" s="35"/>
      <c r="F56" s="35"/>
      <c r="G56" s="35"/>
      <c r="H56" s="35"/>
      <c r="I56" s="35"/>
      <c r="J56" s="35"/>
      <c r="K56" s="35"/>
      <c r="L56" s="35"/>
      <c r="M56" s="35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>
        <v>50</v>
      </c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10">
        <f t="shared" si="1"/>
        <v>50</v>
      </c>
      <c r="QL56" s="49"/>
      <c r="QM56" s="49"/>
      <c r="QN56" s="49">
        <v>3084</v>
      </c>
      <c r="QO56" s="49"/>
      <c r="QP56" s="49"/>
      <c r="QQ56" s="49"/>
      <c r="QR56" s="49"/>
      <c r="QS56" s="1"/>
    </row>
    <row r="57" spans="1:461" s="2" customFormat="1" ht="12.75" customHeight="1" x14ac:dyDescent="0.2">
      <c r="A57" s="22">
        <v>44595</v>
      </c>
      <c r="B57" s="25" t="s">
        <v>25</v>
      </c>
      <c r="C57" s="34"/>
      <c r="D57" s="34"/>
      <c r="E57" s="35"/>
      <c r="F57" s="35"/>
      <c r="G57" s="35"/>
      <c r="H57" s="35"/>
      <c r="I57" s="35"/>
      <c r="J57" s="35"/>
      <c r="K57" s="35"/>
      <c r="L57" s="35"/>
      <c r="M57" s="35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>
        <v>40</v>
      </c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10">
        <f t="shared" si="1"/>
        <v>40</v>
      </c>
      <c r="QL57" s="49"/>
      <c r="QM57" s="49"/>
      <c r="QN57" s="49"/>
      <c r="QO57" s="49">
        <v>2016</v>
      </c>
      <c r="QP57" s="49"/>
      <c r="QQ57" s="49"/>
      <c r="QR57" s="49"/>
      <c r="QS57" s="1"/>
    </row>
    <row r="58" spans="1:461" s="2" customFormat="1" ht="12.75" customHeight="1" x14ac:dyDescent="0.2">
      <c r="A58" s="22">
        <v>44596</v>
      </c>
      <c r="B58" s="25" t="s">
        <v>414</v>
      </c>
      <c r="C58" s="34"/>
      <c r="D58" s="34"/>
      <c r="E58" s="35"/>
      <c r="F58" s="35"/>
      <c r="G58" s="35"/>
      <c r="H58" s="35"/>
      <c r="I58" s="35"/>
      <c r="J58" s="35"/>
      <c r="K58" s="35"/>
      <c r="L58" s="35"/>
      <c r="M58" s="35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>
        <v>60</v>
      </c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10">
        <f t="shared" si="1"/>
        <v>60</v>
      </c>
      <c r="QL58" s="49"/>
      <c r="QM58" s="49"/>
      <c r="QN58" s="49"/>
      <c r="QO58" s="49"/>
      <c r="QP58" s="49">
        <v>1548</v>
      </c>
      <c r="QQ58" s="49"/>
      <c r="QR58" s="49"/>
      <c r="QS58" s="1"/>
    </row>
    <row r="59" spans="1:461" s="2" customFormat="1" ht="12.75" customHeight="1" x14ac:dyDescent="0.2">
      <c r="A59" s="22">
        <v>44596</v>
      </c>
      <c r="B59" s="30" t="s">
        <v>332</v>
      </c>
      <c r="C59" s="34"/>
      <c r="D59" s="34"/>
      <c r="E59" s="35"/>
      <c r="F59" s="35"/>
      <c r="G59" s="35"/>
      <c r="H59" s="35"/>
      <c r="I59" s="35"/>
      <c r="J59" s="35"/>
      <c r="K59" s="35"/>
      <c r="L59" s="35"/>
      <c r="M59" s="35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>
        <v>4</v>
      </c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10">
        <f t="shared" si="1"/>
        <v>4</v>
      </c>
      <c r="QL59" s="49"/>
      <c r="QM59" s="49">
        <v>269.08999999999997</v>
      </c>
      <c r="QN59" s="49"/>
      <c r="QO59" s="49"/>
      <c r="QP59" s="49"/>
      <c r="QQ59" s="49"/>
      <c r="QR59" s="49"/>
      <c r="QS59" s="1"/>
    </row>
    <row r="60" spans="1:461" s="2" customFormat="1" ht="12.75" customHeight="1" x14ac:dyDescent="0.2">
      <c r="A60" s="22">
        <v>44599</v>
      </c>
      <c r="B60" s="30" t="s">
        <v>446</v>
      </c>
      <c r="C60" s="34"/>
      <c r="D60" s="34"/>
      <c r="E60" s="35"/>
      <c r="F60" s="35"/>
      <c r="G60" s="35"/>
      <c r="H60" s="35"/>
      <c r="I60" s="35"/>
      <c r="J60" s="35"/>
      <c r="K60" s="35"/>
      <c r="L60" s="35"/>
      <c r="M60" s="35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>
        <v>10</v>
      </c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>
        <v>20</v>
      </c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10">
        <f t="shared" si="1"/>
        <v>30</v>
      </c>
      <c r="QL60" s="49"/>
      <c r="QM60" s="49">
        <v>1040.52</v>
      </c>
      <c r="QN60" s="49"/>
      <c r="QO60" s="49"/>
      <c r="QP60" s="49"/>
      <c r="QQ60" s="49"/>
      <c r="QR60" s="49"/>
      <c r="QS60" s="1"/>
    </row>
    <row r="61" spans="1:461" s="2" customFormat="1" ht="12.75" customHeight="1" x14ac:dyDescent="0.2">
      <c r="A61" s="22">
        <v>44599</v>
      </c>
      <c r="B61" s="25" t="s">
        <v>426</v>
      </c>
      <c r="C61" s="34"/>
      <c r="D61" s="34"/>
      <c r="E61" s="35"/>
      <c r="F61" s="35"/>
      <c r="G61" s="35"/>
      <c r="H61" s="35"/>
      <c r="I61" s="35"/>
      <c r="J61" s="35"/>
      <c r="K61" s="35"/>
      <c r="L61" s="35"/>
      <c r="M61" s="35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>
        <v>50</v>
      </c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>
        <v>50</v>
      </c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10">
        <f t="shared" si="1"/>
        <v>100</v>
      </c>
      <c r="QL61" s="49"/>
      <c r="QM61" s="49"/>
      <c r="QN61" s="49">
        <v>4332</v>
      </c>
      <c r="QO61" s="49"/>
      <c r="QP61" s="49"/>
      <c r="QQ61" s="49"/>
      <c r="QR61" s="49"/>
      <c r="QS61" s="1"/>
    </row>
    <row r="62" spans="1:461" s="2" customFormat="1" ht="12.75" customHeight="1" x14ac:dyDescent="0.2">
      <c r="A62" s="22">
        <v>44599</v>
      </c>
      <c r="B62" s="30" t="s">
        <v>257</v>
      </c>
      <c r="C62" s="34"/>
      <c r="D62" s="34"/>
      <c r="E62" s="35"/>
      <c r="F62" s="35">
        <v>40</v>
      </c>
      <c r="G62" s="35"/>
      <c r="H62" s="35"/>
      <c r="I62" s="35"/>
      <c r="J62" s="35"/>
      <c r="K62" s="35"/>
      <c r="L62" s="35"/>
      <c r="M62" s="35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>
        <v>10</v>
      </c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>
        <v>110</v>
      </c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10">
        <f t="shared" si="1"/>
        <v>160</v>
      </c>
      <c r="QL62" s="49"/>
      <c r="QM62" s="49"/>
      <c r="QN62" s="49">
        <v>5127.92</v>
      </c>
      <c r="QO62" s="49"/>
      <c r="QP62" s="49"/>
      <c r="QQ62" s="49"/>
      <c r="QR62" s="49"/>
      <c r="QS62" s="1"/>
    </row>
    <row r="63" spans="1:461" s="2" customFormat="1" ht="12.75" customHeight="1" x14ac:dyDescent="0.2">
      <c r="A63" s="22">
        <v>44599</v>
      </c>
      <c r="B63" s="30" t="s">
        <v>152</v>
      </c>
      <c r="C63" s="34"/>
      <c r="D63" s="34"/>
      <c r="E63" s="35"/>
      <c r="F63" s="35"/>
      <c r="G63" s="35"/>
      <c r="H63" s="35"/>
      <c r="I63" s="35"/>
      <c r="J63" s="35">
        <v>90</v>
      </c>
      <c r="K63" s="35"/>
      <c r="L63" s="35"/>
      <c r="M63" s="35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10">
        <f t="shared" si="1"/>
        <v>90</v>
      </c>
      <c r="QL63" s="49"/>
      <c r="QM63" s="49">
        <v>93.06</v>
      </c>
      <c r="QN63" s="49">
        <v>3038.94</v>
      </c>
      <c r="QO63" s="49"/>
      <c r="QP63" s="49"/>
      <c r="QQ63" s="49"/>
      <c r="QR63" s="49"/>
      <c r="QS63" s="1"/>
    </row>
    <row r="64" spans="1:461" s="2" customFormat="1" ht="12.75" customHeight="1" x14ac:dyDescent="0.2">
      <c r="A64" s="22">
        <v>44601</v>
      </c>
      <c r="B64" s="25" t="s">
        <v>169</v>
      </c>
      <c r="C64" s="34"/>
      <c r="D64" s="34"/>
      <c r="E64" s="35"/>
      <c r="F64" s="35"/>
      <c r="G64" s="35"/>
      <c r="H64" s="35"/>
      <c r="I64" s="35"/>
      <c r="J64" s="35"/>
      <c r="K64" s="35"/>
      <c r="L64" s="35"/>
      <c r="M64" s="35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>
        <v>80</v>
      </c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10">
        <f t="shared" si="1"/>
        <v>80</v>
      </c>
      <c r="QL64" s="49"/>
      <c r="QM64" s="49">
        <f>1212.41+1033.79</f>
        <v>2246.1999999999998</v>
      </c>
      <c r="QN64" s="49"/>
      <c r="QO64" s="49"/>
      <c r="QP64" s="49"/>
      <c r="QQ64" s="49"/>
      <c r="QR64" s="49"/>
      <c r="QS64" s="1"/>
    </row>
    <row r="65" spans="1:461" s="2" customFormat="1" ht="12.75" customHeight="1" x14ac:dyDescent="0.2">
      <c r="A65" s="22">
        <v>44601</v>
      </c>
      <c r="B65" s="25" t="s">
        <v>345</v>
      </c>
      <c r="C65" s="34"/>
      <c r="D65" s="34"/>
      <c r="E65" s="35"/>
      <c r="F65" s="35"/>
      <c r="G65" s="35"/>
      <c r="H65" s="35"/>
      <c r="I65" s="35"/>
      <c r="J65" s="35"/>
      <c r="K65" s="35"/>
      <c r="L65" s="35"/>
      <c r="M65" s="35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>
        <v>10</v>
      </c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>
        <v>20</v>
      </c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>
        <v>10</v>
      </c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10">
        <f t="shared" si="1"/>
        <v>40</v>
      </c>
      <c r="QL65" s="49"/>
      <c r="QM65" s="49"/>
      <c r="QN65" s="49"/>
      <c r="QO65" s="49">
        <v>1974.84</v>
      </c>
      <c r="QP65" s="49"/>
      <c r="QQ65" s="49"/>
      <c r="QR65" s="49"/>
      <c r="QS65" s="1"/>
    </row>
    <row r="66" spans="1:461" s="2" customFormat="1" ht="12.75" customHeight="1" x14ac:dyDescent="0.2">
      <c r="A66" s="22">
        <v>44602</v>
      </c>
      <c r="B66" s="30" t="s">
        <v>205</v>
      </c>
      <c r="C66" s="34"/>
      <c r="D66" s="34"/>
      <c r="E66" s="35"/>
      <c r="F66" s="35"/>
      <c r="G66" s="35"/>
      <c r="H66" s="35"/>
      <c r="I66" s="35"/>
      <c r="J66" s="35"/>
      <c r="K66" s="35"/>
      <c r="L66" s="35"/>
      <c r="M66" s="35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>
        <v>120</v>
      </c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10">
        <f t="shared" si="1"/>
        <v>120</v>
      </c>
      <c r="QL66" s="49"/>
      <c r="QM66" s="49"/>
      <c r="QN66" s="49">
        <v>1015.2</v>
      </c>
      <c r="QO66" s="49"/>
      <c r="QP66" s="49"/>
      <c r="QQ66" s="49"/>
      <c r="QR66" s="49"/>
      <c r="QS66" s="1"/>
    </row>
    <row r="67" spans="1:461" s="2" customFormat="1" ht="12.75" customHeight="1" x14ac:dyDescent="0.2">
      <c r="A67" s="22">
        <v>44603</v>
      </c>
      <c r="B67" s="25" t="s">
        <v>116</v>
      </c>
      <c r="C67" s="34"/>
      <c r="D67" s="34"/>
      <c r="E67" s="35"/>
      <c r="F67" s="35"/>
      <c r="G67" s="35"/>
      <c r="H67" s="35"/>
      <c r="I67" s="35"/>
      <c r="J67" s="35"/>
      <c r="K67" s="35"/>
      <c r="L67" s="35"/>
      <c r="M67" s="35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>
        <v>10.8</v>
      </c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10">
        <f t="shared" si="1"/>
        <v>10.8</v>
      </c>
      <c r="QL67" s="49"/>
      <c r="QM67" s="49"/>
      <c r="QN67" s="49"/>
      <c r="QO67" s="49">
        <f>295.74+500</f>
        <v>795.74</v>
      </c>
      <c r="QP67" s="49"/>
      <c r="QQ67" s="49"/>
      <c r="QR67" s="49"/>
      <c r="QS67" s="1"/>
    </row>
    <row r="68" spans="1:461" s="2" customFormat="1" ht="12.75" customHeight="1" x14ac:dyDescent="0.2">
      <c r="A68" s="22">
        <v>44606</v>
      </c>
      <c r="B68" s="30" t="s">
        <v>55</v>
      </c>
      <c r="C68" s="34"/>
      <c r="D68" s="34"/>
      <c r="E68" s="35"/>
      <c r="F68" s="35"/>
      <c r="G68" s="35"/>
      <c r="H68" s="35"/>
      <c r="I68" s="35"/>
      <c r="J68" s="35"/>
      <c r="K68" s="35"/>
      <c r="L68" s="35"/>
      <c r="M68" s="35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>
        <v>9</v>
      </c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>
        <v>50</v>
      </c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>
        <v>150</v>
      </c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>
        <v>10</v>
      </c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>
        <v>10</v>
      </c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>
        <v>2</v>
      </c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>
        <v>2</v>
      </c>
      <c r="NV68" s="36"/>
      <c r="NW68" s="36"/>
      <c r="NX68" s="36"/>
      <c r="NY68" s="36"/>
      <c r="NZ68" s="36"/>
      <c r="OA68" s="36">
        <v>1</v>
      </c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>
        <v>150</v>
      </c>
      <c r="QH68" s="36"/>
      <c r="QI68" s="36">
        <v>100</v>
      </c>
      <c r="QJ68" s="36"/>
      <c r="QK68" s="10">
        <f t="shared" si="1"/>
        <v>484</v>
      </c>
      <c r="QL68" s="49"/>
      <c r="QM68" s="49"/>
      <c r="QN68" s="49"/>
      <c r="QO68" s="49"/>
      <c r="QP68" s="49">
        <f>12174.99+6978.4</f>
        <v>19153.39</v>
      </c>
      <c r="QQ68" s="49"/>
      <c r="QR68" s="49"/>
      <c r="QS68" s="1"/>
    </row>
    <row r="69" spans="1:461" s="2" customFormat="1" ht="12.75" customHeight="1" x14ac:dyDescent="0.2">
      <c r="A69" s="22">
        <v>44607</v>
      </c>
      <c r="B69" s="25" t="s">
        <v>261</v>
      </c>
      <c r="C69" s="34"/>
      <c r="D69" s="34"/>
      <c r="E69" s="35"/>
      <c r="F69" s="35"/>
      <c r="G69" s="35"/>
      <c r="H69" s="35"/>
      <c r="I69" s="35"/>
      <c r="J69" s="35"/>
      <c r="K69" s="35"/>
      <c r="L69" s="35"/>
      <c r="M69" s="35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>
        <v>33</v>
      </c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10">
        <f t="shared" si="1"/>
        <v>33</v>
      </c>
      <c r="QL69" s="49"/>
      <c r="QM69" s="49"/>
      <c r="QN69" s="49">
        <v>1199.8800000000001</v>
      </c>
      <c r="QO69" s="49"/>
      <c r="QP69" s="49"/>
      <c r="QQ69" s="49"/>
      <c r="QR69" s="49"/>
      <c r="QS69" s="1"/>
    </row>
    <row r="70" spans="1:461" s="2" customFormat="1" ht="12.75" customHeight="1" x14ac:dyDescent="0.2">
      <c r="A70" s="22">
        <v>44607</v>
      </c>
      <c r="B70" s="25" t="s">
        <v>261</v>
      </c>
      <c r="C70" s="34"/>
      <c r="D70" s="34"/>
      <c r="E70" s="35"/>
      <c r="F70" s="35"/>
      <c r="G70" s="35"/>
      <c r="H70" s="35"/>
      <c r="I70" s="35"/>
      <c r="J70" s="35"/>
      <c r="K70" s="35"/>
      <c r="L70" s="35"/>
      <c r="M70" s="35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>
        <v>50</v>
      </c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10">
        <f t="shared" si="1"/>
        <v>50</v>
      </c>
      <c r="QL70" s="49"/>
      <c r="QM70" s="49"/>
      <c r="QN70" s="49">
        <v>1470</v>
      </c>
      <c r="QO70" s="49"/>
      <c r="QP70" s="49"/>
      <c r="QQ70" s="49"/>
      <c r="QR70" s="49"/>
      <c r="QS70" s="1"/>
    </row>
    <row r="71" spans="1:461" s="2" customFormat="1" ht="12.75" customHeight="1" x14ac:dyDescent="0.2">
      <c r="A71" s="22">
        <v>44606</v>
      </c>
      <c r="B71" s="30" t="s">
        <v>258</v>
      </c>
      <c r="C71" s="34"/>
      <c r="D71" s="34"/>
      <c r="E71" s="35"/>
      <c r="F71" s="35"/>
      <c r="G71" s="35"/>
      <c r="H71" s="35"/>
      <c r="I71" s="35"/>
      <c r="J71" s="35"/>
      <c r="K71" s="35"/>
      <c r="L71" s="35"/>
      <c r="M71" s="35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>
        <v>18</v>
      </c>
      <c r="QI71" s="36"/>
      <c r="QJ71" s="36"/>
      <c r="QK71" s="10">
        <f t="shared" si="1"/>
        <v>18</v>
      </c>
      <c r="QL71" s="49"/>
      <c r="QM71" s="49"/>
      <c r="QN71" s="49">
        <f>100+200+163.77+200</f>
        <v>663.77</v>
      </c>
      <c r="QO71" s="49"/>
      <c r="QP71" s="49"/>
      <c r="QQ71" s="49"/>
      <c r="QR71" s="49"/>
      <c r="QS71" s="1"/>
    </row>
    <row r="72" spans="1:461" s="2" customFormat="1" ht="12.75" customHeight="1" x14ac:dyDescent="0.2">
      <c r="A72" s="22">
        <v>44606</v>
      </c>
      <c r="B72" s="30" t="s">
        <v>447</v>
      </c>
      <c r="C72" s="34"/>
      <c r="D72" s="34"/>
      <c r="E72" s="35"/>
      <c r="F72" s="35"/>
      <c r="G72" s="35"/>
      <c r="H72" s="35"/>
      <c r="I72" s="35"/>
      <c r="J72" s="35"/>
      <c r="K72" s="35"/>
      <c r="L72" s="35"/>
      <c r="M72" s="35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>
        <v>7</v>
      </c>
      <c r="QI72" s="36"/>
      <c r="QJ72" s="36"/>
      <c r="QK72" s="10">
        <f t="shared" si="1"/>
        <v>7</v>
      </c>
      <c r="QL72" s="49"/>
      <c r="QM72" s="49"/>
      <c r="QN72" s="49">
        <f>158.13+100</f>
        <v>258.13</v>
      </c>
      <c r="QO72" s="49"/>
      <c r="QP72" s="49"/>
      <c r="QQ72" s="49"/>
      <c r="QR72" s="49"/>
      <c r="QS72" s="1"/>
    </row>
    <row r="73" spans="1:461" s="2" customFormat="1" ht="12.75" customHeight="1" x14ac:dyDescent="0.2">
      <c r="A73" s="22">
        <v>44607</v>
      </c>
      <c r="B73" s="30" t="s">
        <v>216</v>
      </c>
      <c r="C73" s="34"/>
      <c r="D73" s="34"/>
      <c r="E73" s="35"/>
      <c r="F73" s="35"/>
      <c r="G73" s="35"/>
      <c r="H73" s="35"/>
      <c r="I73" s="35"/>
      <c r="J73" s="35"/>
      <c r="K73" s="35"/>
      <c r="L73" s="35"/>
      <c r="M73" s="35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>
        <v>20</v>
      </c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10">
        <f t="shared" si="1"/>
        <v>20</v>
      </c>
      <c r="QL73" s="49"/>
      <c r="QM73" s="49"/>
      <c r="QN73" s="49">
        <v>1186.08</v>
      </c>
      <c r="QO73" s="49"/>
      <c r="QP73" s="49"/>
      <c r="QQ73" s="49"/>
      <c r="QR73" s="49"/>
      <c r="QS73" s="1"/>
    </row>
    <row r="74" spans="1:461" s="2" customFormat="1" ht="12.75" customHeight="1" x14ac:dyDescent="0.2">
      <c r="A74" s="22">
        <v>44607</v>
      </c>
      <c r="B74" s="25" t="s">
        <v>308</v>
      </c>
      <c r="C74" s="34"/>
      <c r="D74" s="34"/>
      <c r="E74" s="35"/>
      <c r="F74" s="35"/>
      <c r="G74" s="35"/>
      <c r="H74" s="35"/>
      <c r="I74" s="35"/>
      <c r="J74" s="35"/>
      <c r="K74" s="35"/>
      <c r="L74" s="35"/>
      <c r="M74" s="35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>
        <v>1</v>
      </c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10">
        <f t="shared" si="1"/>
        <v>1</v>
      </c>
      <c r="QL74" s="49"/>
      <c r="QM74" s="49"/>
      <c r="QN74" s="49">
        <v>55.36</v>
      </c>
      <c r="QO74" s="49"/>
      <c r="QP74" s="49"/>
      <c r="QQ74" s="49"/>
      <c r="QR74" s="49"/>
      <c r="QS74" s="1"/>
    </row>
    <row r="75" spans="1:461" s="2" customFormat="1" ht="12.75" customHeight="1" x14ac:dyDescent="0.2">
      <c r="A75" s="22">
        <v>44607</v>
      </c>
      <c r="B75" s="30" t="s">
        <v>332</v>
      </c>
      <c r="C75" s="34"/>
      <c r="D75" s="34"/>
      <c r="E75" s="35"/>
      <c r="F75" s="35"/>
      <c r="G75" s="35"/>
      <c r="H75" s="35"/>
      <c r="I75" s="35"/>
      <c r="J75" s="35"/>
      <c r="K75" s="35"/>
      <c r="L75" s="35"/>
      <c r="M75" s="35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>
        <v>5</v>
      </c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10">
        <f t="shared" si="1"/>
        <v>5</v>
      </c>
      <c r="QL75" s="49"/>
      <c r="QM75" s="49"/>
      <c r="QN75" s="49">
        <v>550.14</v>
      </c>
      <c r="QO75" s="49"/>
      <c r="QP75" s="49"/>
      <c r="QQ75" s="49"/>
      <c r="QR75" s="49"/>
      <c r="QS75" s="1"/>
    </row>
    <row r="76" spans="1:461" s="2" customFormat="1" ht="12.75" customHeight="1" x14ac:dyDescent="0.2">
      <c r="A76" s="22">
        <v>44607</v>
      </c>
      <c r="B76" s="25" t="s">
        <v>54</v>
      </c>
      <c r="C76" s="34"/>
      <c r="D76" s="34"/>
      <c r="E76" s="35"/>
      <c r="F76" s="35"/>
      <c r="G76" s="35"/>
      <c r="H76" s="35"/>
      <c r="I76" s="35"/>
      <c r="J76" s="35"/>
      <c r="K76" s="35"/>
      <c r="L76" s="35"/>
      <c r="M76" s="35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>
        <v>1</v>
      </c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10">
        <f t="shared" si="1"/>
        <v>1</v>
      </c>
      <c r="QL76" s="49"/>
      <c r="QM76" s="49">
        <v>71.040000000000006</v>
      </c>
      <c r="QN76" s="49"/>
      <c r="QO76" s="49"/>
      <c r="QP76" s="49"/>
      <c r="QQ76" s="49"/>
      <c r="QR76" s="49"/>
      <c r="QS76" s="1"/>
    </row>
    <row r="77" spans="1:461" s="2" customFormat="1" ht="12.75" customHeight="1" x14ac:dyDescent="0.2">
      <c r="A77" s="22">
        <v>44607</v>
      </c>
      <c r="B77" s="25" t="s">
        <v>376</v>
      </c>
      <c r="C77" s="34"/>
      <c r="D77" s="34"/>
      <c r="E77" s="35"/>
      <c r="F77" s="35"/>
      <c r="G77" s="35"/>
      <c r="H77" s="35"/>
      <c r="I77" s="35"/>
      <c r="J77" s="35"/>
      <c r="K77" s="35"/>
      <c r="L77" s="35"/>
      <c r="M77" s="35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>
        <v>1</v>
      </c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>
        <v>5</v>
      </c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10">
        <f t="shared" si="1"/>
        <v>6</v>
      </c>
      <c r="QL77" s="49"/>
      <c r="QM77" s="49">
        <v>567.01</v>
      </c>
      <c r="QN77" s="49"/>
      <c r="QO77" s="49"/>
      <c r="QP77" s="49"/>
      <c r="QQ77" s="49"/>
      <c r="QR77" s="49"/>
      <c r="QS77" s="1"/>
    </row>
    <row r="78" spans="1:461" s="2" customFormat="1" ht="12.75" customHeight="1" x14ac:dyDescent="0.2">
      <c r="A78" s="22">
        <v>44607</v>
      </c>
      <c r="B78" s="25" t="s">
        <v>452</v>
      </c>
      <c r="C78" s="34"/>
      <c r="D78" s="34"/>
      <c r="E78" s="35"/>
      <c r="F78" s="35"/>
      <c r="G78" s="35"/>
      <c r="H78" s="35"/>
      <c r="I78" s="35"/>
      <c r="J78" s="35"/>
      <c r="K78" s="35"/>
      <c r="L78" s="35"/>
      <c r="M78" s="35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>
        <v>1</v>
      </c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>
        <v>10</v>
      </c>
      <c r="PF78" s="36">
        <v>10</v>
      </c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10">
        <f t="shared" si="1"/>
        <v>21</v>
      </c>
      <c r="QL78" s="49"/>
      <c r="QM78" s="49">
        <v>490.54</v>
      </c>
      <c r="QN78" s="49"/>
      <c r="QO78" s="49"/>
      <c r="QP78" s="49"/>
      <c r="QQ78" s="49"/>
      <c r="QR78" s="49"/>
      <c r="QS78" s="1"/>
    </row>
    <row r="79" spans="1:461" s="2" customFormat="1" ht="12.75" customHeight="1" x14ac:dyDescent="0.2">
      <c r="A79" s="22">
        <v>44606</v>
      </c>
      <c r="B79" s="25" t="s">
        <v>312</v>
      </c>
      <c r="C79" s="34"/>
      <c r="D79" s="34"/>
      <c r="E79" s="35"/>
      <c r="F79" s="35"/>
      <c r="G79" s="35"/>
      <c r="H79" s="35"/>
      <c r="I79" s="35"/>
      <c r="J79" s="35"/>
      <c r="K79" s="35"/>
      <c r="L79" s="35"/>
      <c r="M79" s="35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>
        <v>3.3</v>
      </c>
      <c r="GE79" s="36">
        <v>10</v>
      </c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10">
        <f t="shared" si="1"/>
        <v>13.3</v>
      </c>
      <c r="QL79" s="49"/>
      <c r="QM79" s="49"/>
      <c r="QN79" s="49">
        <v>1046.26</v>
      </c>
      <c r="QO79" s="49"/>
      <c r="QP79" s="49"/>
      <c r="QQ79" s="49"/>
      <c r="QR79" s="49"/>
      <c r="QS79" s="1"/>
    </row>
    <row r="80" spans="1:461" s="2" customFormat="1" ht="12.75" customHeight="1" x14ac:dyDescent="0.2">
      <c r="A80" s="22">
        <v>44607</v>
      </c>
      <c r="B80" s="25" t="s">
        <v>119</v>
      </c>
      <c r="C80" s="34"/>
      <c r="D80" s="34"/>
      <c r="E80" s="35"/>
      <c r="F80" s="35"/>
      <c r="G80" s="35"/>
      <c r="H80" s="35"/>
      <c r="I80" s="35"/>
      <c r="J80" s="35"/>
      <c r="K80" s="35"/>
      <c r="L80" s="35"/>
      <c r="M80" s="35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>
        <v>20</v>
      </c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10">
        <f t="shared" si="1"/>
        <v>20</v>
      </c>
      <c r="QL80" s="49"/>
      <c r="QM80" s="49"/>
      <c r="QN80" s="49"/>
      <c r="QO80" s="49">
        <f>611.76</f>
        <v>611.76</v>
      </c>
      <c r="QP80" s="49"/>
      <c r="QQ80" s="49"/>
      <c r="QR80" s="49"/>
      <c r="QS80" s="1"/>
    </row>
    <row r="81" spans="1:461" s="2" customFormat="1" ht="12.75" customHeight="1" x14ac:dyDescent="0.2">
      <c r="A81" s="22">
        <v>44607</v>
      </c>
      <c r="B81" s="30" t="s">
        <v>55</v>
      </c>
      <c r="C81" s="34"/>
      <c r="D81" s="34"/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>
        <v>10</v>
      </c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10">
        <f t="shared" si="1"/>
        <v>20</v>
      </c>
      <c r="QL81" s="49"/>
      <c r="QM81" s="49"/>
      <c r="QN81" s="49"/>
      <c r="QO81" s="49"/>
      <c r="QP81" s="49">
        <v>1009.44</v>
      </c>
      <c r="QQ81" s="49"/>
      <c r="QR81" s="49"/>
      <c r="QS81" s="1"/>
    </row>
    <row r="82" spans="1:461" s="2" customFormat="1" ht="12.75" customHeight="1" x14ac:dyDescent="0.2">
      <c r="A82" s="22">
        <v>44607</v>
      </c>
      <c r="B82" s="25" t="s">
        <v>454</v>
      </c>
      <c r="C82" s="34"/>
      <c r="D82" s="34"/>
      <c r="E82" s="35"/>
      <c r="F82" s="35"/>
      <c r="G82" s="35"/>
      <c r="H82" s="35"/>
      <c r="I82" s="35"/>
      <c r="J82" s="35"/>
      <c r="K82" s="35"/>
      <c r="L82" s="35"/>
      <c r="M82" s="35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>
        <v>10</v>
      </c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10">
        <f t="shared" si="1"/>
        <v>10</v>
      </c>
      <c r="QL82" s="49"/>
      <c r="QM82" s="49"/>
      <c r="QN82" s="49">
        <v>808.08</v>
      </c>
      <c r="QO82" s="49"/>
      <c r="QP82" s="49"/>
      <c r="QQ82" s="49"/>
      <c r="QR82" s="49"/>
      <c r="QS82" s="1"/>
    </row>
    <row r="83" spans="1:461" s="2" customFormat="1" ht="12.75" customHeight="1" x14ac:dyDescent="0.2">
      <c r="A83" s="22">
        <v>44608</v>
      </c>
      <c r="B83" s="25" t="s">
        <v>358</v>
      </c>
      <c r="C83" s="34"/>
      <c r="D83" s="34"/>
      <c r="E83" s="35"/>
      <c r="F83" s="35"/>
      <c r="G83" s="35"/>
      <c r="H83" s="35"/>
      <c r="I83" s="35"/>
      <c r="J83" s="35"/>
      <c r="K83" s="35"/>
      <c r="L83" s="35"/>
      <c r="M83" s="35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>
        <v>2</v>
      </c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10">
        <f t="shared" si="1"/>
        <v>2</v>
      </c>
      <c r="QL83" s="49"/>
      <c r="QM83" s="49">
        <f>76.24+0.01</f>
        <v>76.25</v>
      </c>
      <c r="QN83" s="49"/>
      <c r="QO83" s="49"/>
      <c r="QP83" s="49"/>
      <c r="QQ83" s="49"/>
      <c r="QR83" s="49"/>
      <c r="QS83" s="1"/>
    </row>
    <row r="84" spans="1:461" s="2" customFormat="1" ht="12.75" customHeight="1" x14ac:dyDescent="0.2">
      <c r="A84" s="22">
        <v>44608</v>
      </c>
      <c r="B84" s="32" t="s">
        <v>19</v>
      </c>
      <c r="C84" s="34"/>
      <c r="D84" s="34"/>
      <c r="E84" s="35"/>
      <c r="F84" s="35"/>
      <c r="G84" s="35"/>
      <c r="H84" s="35"/>
      <c r="I84" s="35"/>
      <c r="J84" s="35"/>
      <c r="K84" s="35"/>
      <c r="L84" s="35"/>
      <c r="M84" s="35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>
        <v>50</v>
      </c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10">
        <f t="shared" si="1"/>
        <v>50</v>
      </c>
      <c r="QL84" s="49"/>
      <c r="QM84" s="49"/>
      <c r="QN84" s="49"/>
      <c r="QO84" s="49"/>
      <c r="QP84" s="49">
        <v>1929.6</v>
      </c>
      <c r="QQ84" s="49"/>
      <c r="QR84" s="49"/>
      <c r="QS84" s="1"/>
    </row>
    <row r="85" spans="1:461" s="2" customFormat="1" ht="12.75" customHeight="1" x14ac:dyDescent="0.2">
      <c r="A85" s="22">
        <v>44608</v>
      </c>
      <c r="B85" s="25" t="s">
        <v>443</v>
      </c>
      <c r="C85" s="34"/>
      <c r="D85" s="34"/>
      <c r="E85" s="35"/>
      <c r="F85" s="35"/>
      <c r="G85" s="35"/>
      <c r="H85" s="35"/>
      <c r="I85" s="35"/>
      <c r="J85" s="35"/>
      <c r="K85" s="35"/>
      <c r="L85" s="35"/>
      <c r="M85" s="35"/>
      <c r="N85" s="36"/>
      <c r="O85" s="36"/>
      <c r="P85" s="36"/>
      <c r="Q85" s="36"/>
      <c r="R85" s="36"/>
      <c r="S85" s="36"/>
      <c r="T85" s="36">
        <v>2.4</v>
      </c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>
        <v>20</v>
      </c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>
        <v>8</v>
      </c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10">
        <f t="shared" si="1"/>
        <v>30.4</v>
      </c>
      <c r="QL85" s="49"/>
      <c r="QM85" s="49"/>
      <c r="QN85" s="49">
        <v>1650.22</v>
      </c>
      <c r="QO85" s="49"/>
      <c r="QP85" s="49"/>
      <c r="QQ85" s="49"/>
      <c r="QR85" s="49"/>
      <c r="QS85" s="1"/>
    </row>
    <row r="86" spans="1:461" s="2" customFormat="1" ht="12.75" customHeight="1" x14ac:dyDescent="0.2">
      <c r="A86" s="22">
        <v>44609</v>
      </c>
      <c r="B86" s="30" t="s">
        <v>362</v>
      </c>
      <c r="C86" s="34"/>
      <c r="D86" s="34"/>
      <c r="E86" s="35"/>
      <c r="F86" s="35"/>
      <c r="G86" s="35"/>
      <c r="H86" s="35"/>
      <c r="I86" s="35"/>
      <c r="J86" s="35"/>
      <c r="K86" s="35"/>
      <c r="L86" s="35"/>
      <c r="M86" s="35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>
        <v>2</v>
      </c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10">
        <f t="shared" si="1"/>
        <v>2</v>
      </c>
      <c r="QL86" s="49"/>
      <c r="QM86" s="49">
        <v>57.17</v>
      </c>
      <c r="QN86" s="49"/>
      <c r="QO86" s="49"/>
      <c r="QP86" s="49"/>
      <c r="QQ86" s="49"/>
      <c r="QR86" s="49"/>
      <c r="QS86" s="1"/>
    </row>
    <row r="87" spans="1:461" s="2" customFormat="1" ht="12.75" customHeight="1" x14ac:dyDescent="0.2">
      <c r="A87" s="22">
        <v>44609</v>
      </c>
      <c r="B87" s="30" t="s">
        <v>458</v>
      </c>
      <c r="C87" s="34"/>
      <c r="D87" s="34"/>
      <c r="E87" s="35"/>
      <c r="F87" s="35"/>
      <c r="G87" s="35"/>
      <c r="H87" s="35"/>
      <c r="I87" s="35"/>
      <c r="J87" s="35"/>
      <c r="K87" s="35"/>
      <c r="L87" s="35"/>
      <c r="M87" s="35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>
        <v>30</v>
      </c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10">
        <f t="shared" si="1"/>
        <v>30</v>
      </c>
      <c r="QL87" s="49"/>
      <c r="QM87" s="49"/>
      <c r="QN87" s="49"/>
      <c r="QO87" s="49">
        <v>1295.28</v>
      </c>
      <c r="QP87" s="49"/>
      <c r="QQ87" s="49"/>
      <c r="QR87" s="49"/>
      <c r="QS87" s="1"/>
    </row>
    <row r="88" spans="1:461" s="2" customFormat="1" ht="12.75" customHeight="1" x14ac:dyDescent="0.2">
      <c r="A88" s="22">
        <v>44609</v>
      </c>
      <c r="B88" s="30" t="s">
        <v>66</v>
      </c>
      <c r="C88" s="34"/>
      <c r="D88" s="34"/>
      <c r="E88" s="35"/>
      <c r="F88" s="35"/>
      <c r="G88" s="35"/>
      <c r="H88" s="35"/>
      <c r="I88" s="35"/>
      <c r="J88" s="35"/>
      <c r="K88" s="35"/>
      <c r="L88" s="35"/>
      <c r="M88" s="35"/>
      <c r="N88" s="36">
        <v>4</v>
      </c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>
        <v>6</v>
      </c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>
        <v>0.8</v>
      </c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>
        <v>0.9</v>
      </c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>
        <v>1</v>
      </c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10">
        <f t="shared" si="1"/>
        <v>12.700000000000001</v>
      </c>
      <c r="QL88" s="49"/>
      <c r="QM88" s="49"/>
      <c r="QN88" s="49">
        <v>300</v>
      </c>
      <c r="QO88" s="49">
        <f>300+220.56</f>
        <v>520.55999999999995</v>
      </c>
      <c r="QP88" s="49"/>
      <c r="QQ88" s="49"/>
      <c r="QR88" s="49"/>
      <c r="QS88" s="1"/>
    </row>
    <row r="89" spans="1:461" s="2" customFormat="1" ht="12.75" customHeight="1" x14ac:dyDescent="0.2">
      <c r="A89" s="22">
        <v>44609</v>
      </c>
      <c r="B89" s="30" t="s">
        <v>26</v>
      </c>
      <c r="C89" s="34"/>
      <c r="D89" s="34"/>
      <c r="E89" s="35"/>
      <c r="F89" s="35"/>
      <c r="G89" s="35"/>
      <c r="H89" s="35"/>
      <c r="I89" s="35"/>
      <c r="J89" s="35"/>
      <c r="K89" s="35"/>
      <c r="L89" s="35"/>
      <c r="M89" s="35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>
        <v>9</v>
      </c>
      <c r="BY89" s="36">
        <v>10</v>
      </c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>
        <v>10</v>
      </c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10">
        <f t="shared" si="1"/>
        <v>29</v>
      </c>
      <c r="QL89" s="49"/>
      <c r="QM89" s="49"/>
      <c r="QN89" s="49"/>
      <c r="QO89" s="49"/>
      <c r="QP89" s="49">
        <v>1040.6500000000001</v>
      </c>
      <c r="QQ89" s="49"/>
      <c r="QR89" s="49"/>
      <c r="QS89" s="1"/>
    </row>
    <row r="90" spans="1:461" s="2" customFormat="1" ht="12.75" customHeight="1" x14ac:dyDescent="0.2">
      <c r="A90" s="22">
        <v>44609</v>
      </c>
      <c r="B90" s="30" t="s">
        <v>149</v>
      </c>
      <c r="C90" s="34"/>
      <c r="D90" s="34"/>
      <c r="E90" s="35"/>
      <c r="F90" s="35"/>
      <c r="G90" s="35"/>
      <c r="H90" s="35"/>
      <c r="I90" s="35"/>
      <c r="J90" s="35"/>
      <c r="K90" s="35"/>
      <c r="L90" s="35"/>
      <c r="M90" s="35"/>
      <c r="N90" s="36"/>
      <c r="O90" s="36"/>
      <c r="P90" s="36"/>
      <c r="Q90" s="36"/>
      <c r="R90" s="36"/>
      <c r="S90" s="36"/>
      <c r="T90" s="36"/>
      <c r="U90" s="36">
        <v>10</v>
      </c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10">
        <f t="shared" si="1"/>
        <v>10</v>
      </c>
      <c r="QL90" s="49"/>
      <c r="QM90" s="49"/>
      <c r="QN90" s="49"/>
      <c r="QO90" s="49">
        <v>536.16</v>
      </c>
      <c r="QP90" s="49"/>
      <c r="QQ90" s="49"/>
      <c r="QR90" s="49"/>
      <c r="QS90" s="1"/>
    </row>
    <row r="91" spans="1:461" s="2" customFormat="1" ht="12.75" customHeight="1" x14ac:dyDescent="0.2">
      <c r="A91" s="22">
        <v>44609</v>
      </c>
      <c r="B91" s="30" t="s">
        <v>262</v>
      </c>
      <c r="C91" s="34"/>
      <c r="D91" s="34"/>
      <c r="E91" s="35">
        <v>10</v>
      </c>
      <c r="F91" s="35"/>
      <c r="G91" s="35"/>
      <c r="H91" s="35"/>
      <c r="I91" s="35"/>
      <c r="J91" s="35"/>
      <c r="K91" s="35"/>
      <c r="L91" s="35"/>
      <c r="M91" s="35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>
        <v>10</v>
      </c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>
        <v>10</v>
      </c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10">
        <f t="shared" ref="QK91:QK154" si="2">SUBTOTAL(9,C91:QJ91)</f>
        <v>30</v>
      </c>
      <c r="QL91" s="49"/>
      <c r="QM91" s="49"/>
      <c r="QN91" s="49">
        <v>1189.92</v>
      </c>
      <c r="QO91" s="49"/>
      <c r="QP91" s="49"/>
      <c r="QQ91" s="49"/>
      <c r="QR91" s="49"/>
      <c r="QS91" s="1"/>
    </row>
    <row r="92" spans="1:461" s="2" customFormat="1" ht="12.75" customHeight="1" x14ac:dyDescent="0.2">
      <c r="A92" s="22">
        <v>44610</v>
      </c>
      <c r="B92" s="25" t="s">
        <v>25</v>
      </c>
      <c r="C92" s="34"/>
      <c r="D92" s="34"/>
      <c r="E92" s="35"/>
      <c r="F92" s="35"/>
      <c r="G92" s="35"/>
      <c r="H92" s="35"/>
      <c r="I92" s="35"/>
      <c r="J92" s="35"/>
      <c r="K92" s="35"/>
      <c r="L92" s="35"/>
      <c r="M92" s="35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>
        <v>30</v>
      </c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10">
        <f t="shared" si="2"/>
        <v>30</v>
      </c>
      <c r="QL92" s="49"/>
      <c r="QM92" s="49"/>
      <c r="QN92" s="49"/>
      <c r="QO92" s="49">
        <v>3806.64</v>
      </c>
      <c r="QP92" s="49"/>
      <c r="QQ92" s="49"/>
      <c r="QR92" s="49"/>
      <c r="QS92" s="1"/>
    </row>
    <row r="93" spans="1:461" s="2" customFormat="1" ht="12.75" customHeight="1" x14ac:dyDescent="0.2">
      <c r="A93" s="22">
        <v>44610</v>
      </c>
      <c r="B93" s="25" t="s">
        <v>54</v>
      </c>
      <c r="C93" s="34"/>
      <c r="D93" s="34"/>
      <c r="E93" s="35"/>
      <c r="F93" s="35"/>
      <c r="G93" s="35"/>
      <c r="H93" s="35"/>
      <c r="I93" s="35"/>
      <c r="J93" s="35"/>
      <c r="K93" s="35"/>
      <c r="L93" s="35"/>
      <c r="M93" s="35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>
        <v>10</v>
      </c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10">
        <f t="shared" si="2"/>
        <v>10</v>
      </c>
      <c r="QL93" s="49"/>
      <c r="QM93" s="49">
        <v>382.8</v>
      </c>
      <c r="QN93" s="49"/>
      <c r="QO93" s="49"/>
      <c r="QP93" s="49"/>
      <c r="QQ93" s="49"/>
      <c r="QR93" s="49"/>
      <c r="QS93" s="1"/>
    </row>
    <row r="94" spans="1:461" s="2" customFormat="1" ht="12.75" customHeight="1" x14ac:dyDescent="0.2">
      <c r="A94" s="22">
        <v>44613</v>
      </c>
      <c r="B94" s="32" t="s">
        <v>19</v>
      </c>
      <c r="C94" s="34"/>
      <c r="D94" s="34"/>
      <c r="E94" s="35"/>
      <c r="F94" s="35"/>
      <c r="G94" s="35"/>
      <c r="H94" s="35"/>
      <c r="I94" s="35"/>
      <c r="J94" s="35"/>
      <c r="K94" s="35"/>
      <c r="L94" s="35"/>
      <c r="M94" s="35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>
        <v>30</v>
      </c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>
        <v>150</v>
      </c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>
        <v>30</v>
      </c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10">
        <f t="shared" si="2"/>
        <v>210</v>
      </c>
      <c r="QL94" s="49"/>
      <c r="QM94" s="49"/>
      <c r="QN94" s="49"/>
      <c r="QO94" s="49"/>
      <c r="QP94" s="49">
        <v>8553.9599999999991</v>
      </c>
      <c r="QQ94" s="49"/>
      <c r="QR94" s="49"/>
      <c r="QS94" s="1"/>
    </row>
    <row r="95" spans="1:461" s="2" customFormat="1" ht="12.75" customHeight="1" x14ac:dyDescent="0.2">
      <c r="A95" s="22">
        <v>44613</v>
      </c>
      <c r="B95" s="30" t="s">
        <v>68</v>
      </c>
      <c r="C95" s="34"/>
      <c r="D95" s="34"/>
      <c r="E95" s="35"/>
      <c r="F95" s="35"/>
      <c r="G95" s="35"/>
      <c r="H95" s="35"/>
      <c r="I95" s="35"/>
      <c r="J95" s="35"/>
      <c r="K95" s="35"/>
      <c r="L95" s="35"/>
      <c r="M95" s="35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>
        <v>100</v>
      </c>
      <c r="BB95" s="36"/>
      <c r="BC95" s="36"/>
      <c r="BD95" s="36"/>
      <c r="BE95" s="36">
        <v>10</v>
      </c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>
        <v>10</v>
      </c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>
        <v>10</v>
      </c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10">
        <f t="shared" si="2"/>
        <v>130</v>
      </c>
      <c r="QL95" s="49"/>
      <c r="QM95" s="49">
        <v>5757.24</v>
      </c>
      <c r="QN95" s="49"/>
      <c r="QO95" s="49"/>
      <c r="QP95" s="49"/>
      <c r="QQ95" s="49"/>
      <c r="QR95" s="49"/>
      <c r="QS95" s="1"/>
    </row>
    <row r="96" spans="1:461" s="2" customFormat="1" ht="12.75" customHeight="1" x14ac:dyDescent="0.2">
      <c r="A96" s="22">
        <v>44613</v>
      </c>
      <c r="B96" s="30" t="s">
        <v>55</v>
      </c>
      <c r="C96" s="34"/>
      <c r="D96" s="34"/>
      <c r="E96" s="35"/>
      <c r="F96" s="35"/>
      <c r="G96" s="35"/>
      <c r="H96" s="35"/>
      <c r="I96" s="35"/>
      <c r="J96" s="35"/>
      <c r="K96" s="35"/>
      <c r="L96" s="35"/>
      <c r="M96" s="35"/>
      <c r="N96" s="36"/>
      <c r="O96" s="36"/>
      <c r="P96" s="36"/>
      <c r="Q96" s="36"/>
      <c r="R96" s="36"/>
      <c r="S96" s="36"/>
      <c r="T96" s="36"/>
      <c r="U96" s="36">
        <v>10</v>
      </c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>
        <v>50</v>
      </c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10">
        <f t="shared" si="2"/>
        <v>60</v>
      </c>
      <c r="QL96" s="49"/>
      <c r="QM96" s="49"/>
      <c r="QN96" s="49"/>
      <c r="QO96" s="49"/>
      <c r="QP96" s="49">
        <v>2012.16</v>
      </c>
      <c r="QQ96" s="49"/>
      <c r="QR96" s="49"/>
      <c r="QS96" s="1"/>
    </row>
    <row r="97" spans="1:461" s="2" customFormat="1" ht="12.75" customHeight="1" x14ac:dyDescent="0.2">
      <c r="A97" s="22">
        <v>44613</v>
      </c>
      <c r="B97" s="30" t="s">
        <v>457</v>
      </c>
      <c r="C97" s="34"/>
      <c r="D97" s="34"/>
      <c r="E97" s="35"/>
      <c r="F97" s="35"/>
      <c r="G97" s="35"/>
      <c r="H97" s="35"/>
      <c r="I97" s="35"/>
      <c r="J97" s="35"/>
      <c r="K97" s="35"/>
      <c r="L97" s="35"/>
      <c r="M97" s="35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>
        <v>20</v>
      </c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10">
        <f t="shared" si="2"/>
        <v>20</v>
      </c>
      <c r="QL97" s="49"/>
      <c r="QM97" s="49"/>
      <c r="QN97" s="49"/>
      <c r="QO97" s="49">
        <v>4678.5600000000004</v>
      </c>
      <c r="QP97" s="49"/>
      <c r="QQ97" s="49"/>
      <c r="QR97" s="49"/>
      <c r="QS97" s="1"/>
    </row>
    <row r="98" spans="1:461" s="2" customFormat="1" ht="12.75" customHeight="1" x14ac:dyDescent="0.2">
      <c r="A98" s="22">
        <v>44614</v>
      </c>
      <c r="B98" s="30" t="s">
        <v>36</v>
      </c>
      <c r="C98" s="34"/>
      <c r="D98" s="34"/>
      <c r="E98" s="35"/>
      <c r="F98" s="35"/>
      <c r="G98" s="35"/>
      <c r="H98" s="35"/>
      <c r="I98" s="35"/>
      <c r="J98" s="35"/>
      <c r="K98" s="35"/>
      <c r="L98" s="35"/>
      <c r="M98" s="35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>
        <v>130</v>
      </c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10">
        <f t="shared" si="2"/>
        <v>130</v>
      </c>
      <c r="QL98" s="49"/>
      <c r="QM98" s="49"/>
      <c r="QN98" s="49"/>
      <c r="QO98" s="49"/>
      <c r="QP98" s="49">
        <f>2999.72+3207.52</f>
        <v>6207.24</v>
      </c>
      <c r="QQ98" s="49"/>
      <c r="QR98" s="49"/>
      <c r="QS98" s="1"/>
    </row>
    <row r="99" spans="1:461" s="2" customFormat="1" ht="12.75" customHeight="1" x14ac:dyDescent="0.2">
      <c r="A99" s="22">
        <v>44614</v>
      </c>
      <c r="B99" s="30" t="s">
        <v>36</v>
      </c>
      <c r="C99" s="34"/>
      <c r="D99" s="34"/>
      <c r="E99" s="35"/>
      <c r="F99" s="35"/>
      <c r="G99" s="35"/>
      <c r="H99" s="35"/>
      <c r="I99" s="35"/>
      <c r="J99" s="35"/>
      <c r="K99" s="35"/>
      <c r="L99" s="35"/>
      <c r="M99" s="35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>
        <v>0.8</v>
      </c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10">
        <f t="shared" si="2"/>
        <v>0.8</v>
      </c>
      <c r="QL99" s="49"/>
      <c r="QM99" s="49"/>
      <c r="QN99" s="49"/>
      <c r="QO99" s="49">
        <v>48.18</v>
      </c>
      <c r="QP99" s="49"/>
      <c r="QQ99" s="49"/>
      <c r="QR99" s="49"/>
      <c r="QS99" s="1"/>
    </row>
    <row r="100" spans="1:461" s="2" customFormat="1" ht="12.75" customHeight="1" x14ac:dyDescent="0.2">
      <c r="A100" s="22">
        <v>44614</v>
      </c>
      <c r="B100" s="30" t="s">
        <v>385</v>
      </c>
      <c r="C100" s="34"/>
      <c r="D100" s="34"/>
      <c r="E100" s="35"/>
      <c r="F100" s="35"/>
      <c r="G100" s="35"/>
      <c r="H100" s="35"/>
      <c r="I100" s="35"/>
      <c r="J100" s="35"/>
      <c r="K100" s="35"/>
      <c r="L100" s="35"/>
      <c r="M100" s="35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>
        <v>1</v>
      </c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10">
        <f t="shared" si="2"/>
        <v>1</v>
      </c>
      <c r="QL100" s="49"/>
      <c r="QM100" s="49"/>
      <c r="QN100" s="49">
        <v>104</v>
      </c>
      <c r="QO100" s="49"/>
      <c r="QP100" s="49"/>
      <c r="QQ100" s="49"/>
      <c r="QR100" s="49"/>
      <c r="QS100" s="1"/>
    </row>
    <row r="101" spans="1:461" s="2" customFormat="1" ht="12.75" customHeight="1" x14ac:dyDescent="0.2">
      <c r="A101" s="22">
        <v>44614</v>
      </c>
      <c r="B101" s="25" t="s">
        <v>338</v>
      </c>
      <c r="C101" s="34"/>
      <c r="D101" s="34"/>
      <c r="E101" s="35"/>
      <c r="F101" s="35"/>
      <c r="G101" s="35"/>
      <c r="H101" s="35"/>
      <c r="I101" s="35"/>
      <c r="J101" s="35"/>
      <c r="K101" s="35"/>
      <c r="L101" s="35"/>
      <c r="M101" s="35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>
        <v>20</v>
      </c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10">
        <f t="shared" si="2"/>
        <v>20</v>
      </c>
      <c r="QL101" s="49"/>
      <c r="QM101" s="49"/>
      <c r="QN101" s="49">
        <v>720.24</v>
      </c>
      <c r="QO101" s="49"/>
      <c r="QP101" s="49"/>
      <c r="QQ101" s="49"/>
      <c r="QR101" s="49"/>
      <c r="QS101" s="1"/>
    </row>
    <row r="102" spans="1:461" s="2" customFormat="1" ht="12.75" customHeight="1" x14ac:dyDescent="0.2">
      <c r="A102" s="22">
        <v>44614</v>
      </c>
      <c r="B102" s="30" t="s">
        <v>455</v>
      </c>
      <c r="C102" s="34"/>
      <c r="D102" s="34"/>
      <c r="E102" s="35"/>
      <c r="F102" s="35"/>
      <c r="G102" s="35"/>
      <c r="H102" s="35"/>
      <c r="I102" s="35"/>
      <c r="J102" s="35"/>
      <c r="K102" s="35"/>
      <c r="L102" s="35"/>
      <c r="M102" s="35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>
        <v>20</v>
      </c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>
        <v>10</v>
      </c>
      <c r="KF102" s="36">
        <v>9</v>
      </c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10">
        <f t="shared" si="2"/>
        <v>39</v>
      </c>
      <c r="QL102" s="49"/>
      <c r="QM102" s="49">
        <v>1689.52</v>
      </c>
      <c r="QN102" s="49"/>
      <c r="QO102" s="49"/>
      <c r="QP102" s="49"/>
      <c r="QQ102" s="49"/>
      <c r="QR102" s="49"/>
      <c r="QS102" s="1"/>
    </row>
    <row r="103" spans="1:461" s="2" customFormat="1" ht="12.75" customHeight="1" x14ac:dyDescent="0.2">
      <c r="A103" s="22">
        <v>44614</v>
      </c>
      <c r="B103" s="30" t="s">
        <v>445</v>
      </c>
      <c r="C103" s="34"/>
      <c r="D103" s="34"/>
      <c r="E103" s="35"/>
      <c r="F103" s="35"/>
      <c r="G103" s="35"/>
      <c r="H103" s="35"/>
      <c r="I103" s="35"/>
      <c r="J103" s="35"/>
      <c r="K103" s="35"/>
      <c r="L103" s="35"/>
      <c r="M103" s="35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>
        <v>25</v>
      </c>
      <c r="QE103" s="36"/>
      <c r="QF103" s="36"/>
      <c r="QG103" s="36"/>
      <c r="QH103" s="36"/>
      <c r="QI103" s="36"/>
      <c r="QJ103" s="36"/>
      <c r="QK103" s="10">
        <f t="shared" si="2"/>
        <v>25</v>
      </c>
      <c r="QL103" s="49"/>
      <c r="QM103" s="49">
        <v>3550.5</v>
      </c>
      <c r="QN103" s="49"/>
      <c r="QO103" s="49"/>
      <c r="QP103" s="49"/>
      <c r="QQ103" s="49"/>
      <c r="QR103" s="49"/>
      <c r="QS103" s="1"/>
    </row>
    <row r="104" spans="1:461" s="2" customFormat="1" ht="12.75" customHeight="1" x14ac:dyDescent="0.2">
      <c r="A104" s="22">
        <v>44615</v>
      </c>
      <c r="B104" s="25" t="s">
        <v>459</v>
      </c>
      <c r="C104" s="34"/>
      <c r="D104" s="34"/>
      <c r="E104" s="35"/>
      <c r="F104" s="35"/>
      <c r="G104" s="35"/>
      <c r="H104" s="35"/>
      <c r="I104" s="35"/>
      <c r="J104" s="35"/>
      <c r="K104" s="35"/>
      <c r="L104" s="35"/>
      <c r="M104" s="35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>
        <v>2</v>
      </c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10">
        <f t="shared" si="2"/>
        <v>2</v>
      </c>
      <c r="QL104" s="49"/>
      <c r="QM104" s="49">
        <v>163.61000000000001</v>
      </c>
      <c r="QN104" s="49"/>
      <c r="QO104" s="49"/>
      <c r="QP104" s="49"/>
      <c r="QQ104" s="49"/>
      <c r="QR104" s="49"/>
      <c r="QS104" s="1"/>
    </row>
    <row r="105" spans="1:461" s="2" customFormat="1" ht="12.75" customHeight="1" x14ac:dyDescent="0.2">
      <c r="A105" s="22">
        <v>44615</v>
      </c>
      <c r="B105" s="30" t="s">
        <v>317</v>
      </c>
      <c r="C105" s="34"/>
      <c r="D105" s="34"/>
      <c r="E105" s="35"/>
      <c r="F105" s="35"/>
      <c r="G105" s="35"/>
      <c r="H105" s="35"/>
      <c r="I105" s="35"/>
      <c r="J105" s="35"/>
      <c r="K105" s="35"/>
      <c r="L105" s="35"/>
      <c r="M105" s="35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>
        <v>10</v>
      </c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10">
        <f t="shared" si="2"/>
        <v>10</v>
      </c>
      <c r="QL105" s="49"/>
      <c r="QM105" s="49"/>
      <c r="QN105" s="49">
        <v>550.67999999999995</v>
      </c>
      <c r="QO105" s="49"/>
      <c r="QP105" s="49"/>
      <c r="QQ105" s="49"/>
      <c r="QR105" s="49"/>
      <c r="QS105" s="1"/>
    </row>
    <row r="106" spans="1:461" s="2" customFormat="1" ht="12.75" customHeight="1" x14ac:dyDescent="0.2">
      <c r="A106" s="22">
        <v>44615</v>
      </c>
      <c r="B106" s="25" t="s">
        <v>416</v>
      </c>
      <c r="C106" s="34"/>
      <c r="D106" s="34"/>
      <c r="E106" s="35"/>
      <c r="F106" s="35"/>
      <c r="G106" s="35"/>
      <c r="H106" s="35"/>
      <c r="I106" s="35"/>
      <c r="J106" s="35"/>
      <c r="K106" s="35"/>
      <c r="L106" s="35"/>
      <c r="M106" s="35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>
        <v>2</v>
      </c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10">
        <f t="shared" si="2"/>
        <v>2</v>
      </c>
      <c r="QL106" s="49"/>
      <c r="QM106" s="49"/>
      <c r="QN106" s="49">
        <v>12</v>
      </c>
      <c r="QO106" s="49"/>
      <c r="QP106" s="49"/>
      <c r="QQ106" s="49"/>
      <c r="QR106" s="49"/>
      <c r="QS106" s="1"/>
    </row>
    <row r="107" spans="1:461" s="2" customFormat="1" ht="12.75" customHeight="1" x14ac:dyDescent="0.2">
      <c r="A107" s="22">
        <v>44616</v>
      </c>
      <c r="B107" s="25" t="s">
        <v>377</v>
      </c>
      <c r="C107" s="34"/>
      <c r="D107" s="34"/>
      <c r="E107" s="35"/>
      <c r="F107" s="35"/>
      <c r="G107" s="35"/>
      <c r="H107" s="35"/>
      <c r="I107" s="35"/>
      <c r="J107" s="35"/>
      <c r="K107" s="35"/>
      <c r="L107" s="35"/>
      <c r="M107" s="35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>
        <v>4.5</v>
      </c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>
        <v>2</v>
      </c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>
        <v>10</v>
      </c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>
        <v>10</v>
      </c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10">
        <f t="shared" si="2"/>
        <v>26.5</v>
      </c>
      <c r="QL107" s="49"/>
      <c r="QM107" s="49"/>
      <c r="QN107" s="49">
        <v>1153.9000000000001</v>
      </c>
      <c r="QO107" s="49"/>
      <c r="QP107" s="49"/>
      <c r="QQ107" s="49"/>
      <c r="QR107" s="49"/>
      <c r="QS107" s="1"/>
    </row>
    <row r="108" spans="1:461" s="2" customFormat="1" ht="12.75" customHeight="1" x14ac:dyDescent="0.2">
      <c r="A108" s="22">
        <v>44616</v>
      </c>
      <c r="B108" s="30" t="s">
        <v>456</v>
      </c>
      <c r="C108" s="34"/>
      <c r="D108" s="34"/>
      <c r="E108" s="35"/>
      <c r="F108" s="35"/>
      <c r="G108" s="35"/>
      <c r="H108" s="35"/>
      <c r="I108" s="35"/>
      <c r="J108" s="35"/>
      <c r="K108" s="35"/>
      <c r="L108" s="35"/>
      <c r="M108" s="35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>
        <v>2</v>
      </c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10">
        <f t="shared" si="2"/>
        <v>2</v>
      </c>
      <c r="QL108" s="49"/>
      <c r="QM108" s="49"/>
      <c r="QN108" s="49">
        <v>467.86</v>
      </c>
      <c r="QO108" s="49"/>
      <c r="QP108" s="49"/>
      <c r="QQ108" s="49"/>
      <c r="QR108" s="49"/>
      <c r="QS108" s="1"/>
    </row>
    <row r="109" spans="1:461" s="2" customFormat="1" ht="12.75" customHeight="1" x14ac:dyDescent="0.2">
      <c r="A109" s="22">
        <v>44616</v>
      </c>
      <c r="B109" s="30" t="s">
        <v>257</v>
      </c>
      <c r="C109" s="34"/>
      <c r="D109" s="34"/>
      <c r="E109" s="35"/>
      <c r="F109" s="35">
        <v>70</v>
      </c>
      <c r="G109" s="35"/>
      <c r="H109" s="35"/>
      <c r="I109" s="35"/>
      <c r="J109" s="35"/>
      <c r="K109" s="35"/>
      <c r="L109" s="35"/>
      <c r="M109" s="35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>
        <v>30</v>
      </c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>
        <v>30</v>
      </c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>
        <v>30</v>
      </c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10">
        <f t="shared" si="2"/>
        <v>160</v>
      </c>
      <c r="QL109" s="49"/>
      <c r="QM109" s="49"/>
      <c r="QN109" s="49">
        <v>6222.86</v>
      </c>
      <c r="QO109" s="49"/>
      <c r="QP109" s="49"/>
      <c r="QQ109" s="49"/>
      <c r="QR109" s="49"/>
      <c r="QS109" s="1"/>
    </row>
    <row r="110" spans="1:461" s="2" customFormat="1" ht="12.75" customHeight="1" x14ac:dyDescent="0.2">
      <c r="A110" s="22">
        <v>44617</v>
      </c>
      <c r="B110" s="30" t="s">
        <v>445</v>
      </c>
      <c r="C110" s="34"/>
      <c r="D110" s="34"/>
      <c r="E110" s="35"/>
      <c r="F110" s="35"/>
      <c r="G110" s="35"/>
      <c r="H110" s="35"/>
      <c r="I110" s="35"/>
      <c r="J110" s="35"/>
      <c r="K110" s="35"/>
      <c r="L110" s="35"/>
      <c r="M110" s="35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>
        <v>20</v>
      </c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10">
        <f t="shared" si="2"/>
        <v>20</v>
      </c>
      <c r="QL110" s="49"/>
      <c r="QM110" s="49">
        <v>868.08</v>
      </c>
      <c r="QN110" s="49"/>
      <c r="QO110" s="49"/>
      <c r="QP110" s="49"/>
      <c r="QQ110" s="49"/>
      <c r="QR110" s="49"/>
      <c r="QS110" s="1"/>
    </row>
    <row r="111" spans="1:461" s="2" customFormat="1" ht="12.75" customHeight="1" x14ac:dyDescent="0.2">
      <c r="A111" s="22">
        <v>44617</v>
      </c>
      <c r="B111" s="25" t="s">
        <v>413</v>
      </c>
      <c r="C111" s="34"/>
      <c r="D111" s="34"/>
      <c r="E111" s="35"/>
      <c r="F111" s="35"/>
      <c r="G111" s="35"/>
      <c r="H111" s="35"/>
      <c r="I111" s="35"/>
      <c r="J111" s="35"/>
      <c r="K111" s="35"/>
      <c r="L111" s="35"/>
      <c r="M111" s="35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>
        <v>20</v>
      </c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10">
        <f t="shared" si="2"/>
        <v>20</v>
      </c>
      <c r="QL111" s="49"/>
      <c r="QM111" s="49"/>
      <c r="QN111" s="49">
        <v>924</v>
      </c>
      <c r="QO111" s="49"/>
      <c r="QP111" s="49"/>
      <c r="QQ111" s="49"/>
      <c r="QR111" s="49"/>
      <c r="QS111" s="1"/>
    </row>
    <row r="112" spans="1:461" s="2" customFormat="1" ht="12.75" customHeight="1" x14ac:dyDescent="0.2">
      <c r="A112" s="22">
        <v>44620</v>
      </c>
      <c r="B112" s="30" t="s">
        <v>460</v>
      </c>
      <c r="C112" s="34"/>
      <c r="D112" s="34"/>
      <c r="E112" s="35"/>
      <c r="F112" s="35"/>
      <c r="G112" s="35"/>
      <c r="H112" s="35"/>
      <c r="I112" s="35"/>
      <c r="J112" s="35"/>
      <c r="K112" s="35"/>
      <c r="L112" s="35"/>
      <c r="M112" s="35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>
        <v>5</v>
      </c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10">
        <f t="shared" si="2"/>
        <v>5</v>
      </c>
      <c r="QL112" s="49"/>
      <c r="QM112" s="49"/>
      <c r="QN112" s="49">
        <v>147.41999999999999</v>
      </c>
      <c r="QO112" s="49"/>
      <c r="QP112" s="49"/>
      <c r="QQ112" s="49"/>
      <c r="QR112" s="49"/>
      <c r="QS112" s="1"/>
    </row>
    <row r="113" spans="1:461" s="2" customFormat="1" ht="12.75" customHeight="1" x14ac:dyDescent="0.2">
      <c r="A113" s="22">
        <v>44621</v>
      </c>
      <c r="B113" s="25" t="s">
        <v>169</v>
      </c>
      <c r="C113" s="34"/>
      <c r="D113" s="34"/>
      <c r="E113" s="35"/>
      <c r="F113" s="35"/>
      <c r="G113" s="35"/>
      <c r="H113" s="35"/>
      <c r="I113" s="35"/>
      <c r="J113" s="35"/>
      <c r="K113" s="35"/>
      <c r="L113" s="35"/>
      <c r="M113" s="35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>
        <v>240</v>
      </c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10">
        <f t="shared" si="2"/>
        <v>240</v>
      </c>
      <c r="QL113" s="49"/>
      <c r="QM113" s="49"/>
      <c r="QN113" s="49"/>
      <c r="QO113" s="49"/>
      <c r="QP113" s="49">
        <f>1500+3000</f>
        <v>4500</v>
      </c>
      <c r="QQ113" s="49">
        <f>1457.1+2100.29</f>
        <v>3557.39</v>
      </c>
      <c r="QR113" s="49"/>
      <c r="QS113" s="1"/>
    </row>
    <row r="114" spans="1:461" s="2" customFormat="1" ht="12.75" customHeight="1" x14ac:dyDescent="0.2">
      <c r="A114" s="22">
        <v>44621</v>
      </c>
      <c r="B114" s="51" t="s">
        <v>67</v>
      </c>
      <c r="C114" s="34"/>
      <c r="D114" s="34"/>
      <c r="E114" s="35"/>
      <c r="F114" s="35"/>
      <c r="G114" s="35"/>
      <c r="H114" s="35"/>
      <c r="I114" s="35"/>
      <c r="J114" s="35"/>
      <c r="K114" s="35"/>
      <c r="L114" s="35"/>
      <c r="M114" s="35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>
        <v>3</v>
      </c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>
        <v>1.8</v>
      </c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10">
        <f t="shared" si="2"/>
        <v>4.8</v>
      </c>
      <c r="QL114" s="49"/>
      <c r="QM114" s="49"/>
      <c r="QN114" s="49"/>
      <c r="QO114" s="49">
        <v>366.28</v>
      </c>
      <c r="QP114" s="49"/>
      <c r="QQ114" s="49"/>
      <c r="QR114" s="49"/>
      <c r="QS114" s="1"/>
    </row>
    <row r="115" spans="1:461" s="2" customFormat="1" ht="12.75" customHeight="1" x14ac:dyDescent="0.2">
      <c r="A115" s="22">
        <v>44622</v>
      </c>
      <c r="B115" s="25" t="s">
        <v>461</v>
      </c>
      <c r="C115" s="34"/>
      <c r="D115" s="34"/>
      <c r="E115" s="35"/>
      <c r="F115" s="35"/>
      <c r="G115" s="35"/>
      <c r="H115" s="35"/>
      <c r="I115" s="35"/>
      <c r="J115" s="35"/>
      <c r="K115" s="35"/>
      <c r="L115" s="35"/>
      <c r="M115" s="35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>
        <v>22</v>
      </c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10">
        <f t="shared" si="2"/>
        <v>22</v>
      </c>
      <c r="QL115" s="49"/>
      <c r="QM115" s="49"/>
      <c r="QN115" s="49">
        <v>836.88</v>
      </c>
      <c r="QO115" s="49"/>
      <c r="QP115" s="49"/>
      <c r="QQ115" s="49"/>
      <c r="QR115" s="49"/>
      <c r="QS115" s="1"/>
    </row>
    <row r="116" spans="1:461" s="2" customFormat="1" ht="12.75" customHeight="1" x14ac:dyDescent="0.2">
      <c r="A116" s="22">
        <v>44622</v>
      </c>
      <c r="B116" s="25" t="s">
        <v>345</v>
      </c>
      <c r="C116" s="34"/>
      <c r="D116" s="34"/>
      <c r="E116" s="35"/>
      <c r="F116" s="35"/>
      <c r="G116" s="35"/>
      <c r="H116" s="35"/>
      <c r="I116" s="35"/>
      <c r="J116" s="35"/>
      <c r="K116" s="35"/>
      <c r="L116" s="35"/>
      <c r="M116" s="35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>
        <v>10</v>
      </c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>
        <v>70</v>
      </c>
      <c r="IZ116" s="36"/>
      <c r="JA116" s="36"/>
      <c r="JB116" s="36"/>
      <c r="JC116" s="36">
        <v>20</v>
      </c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10">
        <f t="shared" si="2"/>
        <v>100</v>
      </c>
      <c r="QL116" s="49"/>
      <c r="QM116" s="49"/>
      <c r="QN116" s="49"/>
      <c r="QO116" s="49"/>
      <c r="QP116" s="49">
        <v>4895.28</v>
      </c>
      <c r="QQ116" s="49"/>
      <c r="QR116" s="49"/>
      <c r="QS116" s="1"/>
    </row>
    <row r="117" spans="1:461" s="2" customFormat="1" ht="12.75" customHeight="1" x14ac:dyDescent="0.2">
      <c r="A117" s="22">
        <v>44624</v>
      </c>
      <c r="B117" s="30" t="s">
        <v>328</v>
      </c>
      <c r="C117" s="34"/>
      <c r="D117" s="34"/>
      <c r="E117" s="35"/>
      <c r="F117" s="35"/>
      <c r="G117" s="35"/>
      <c r="H117" s="35"/>
      <c r="I117" s="35"/>
      <c r="J117" s="35"/>
      <c r="K117" s="35"/>
      <c r="L117" s="35"/>
      <c r="M117" s="35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>
        <v>50</v>
      </c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10">
        <f t="shared" si="2"/>
        <v>50</v>
      </c>
      <c r="QL117" s="49"/>
      <c r="QM117" s="49"/>
      <c r="QN117" s="49"/>
      <c r="QO117" s="49">
        <v>3084</v>
      </c>
      <c r="QP117" s="49"/>
      <c r="QQ117" s="49"/>
      <c r="QR117" s="49"/>
      <c r="QS117" s="1"/>
    </row>
    <row r="118" spans="1:461" s="2" customFormat="1" ht="12.75" customHeight="1" x14ac:dyDescent="0.2">
      <c r="A118" s="22">
        <v>44624</v>
      </c>
      <c r="B118" s="25" t="s">
        <v>462</v>
      </c>
      <c r="C118" s="34"/>
      <c r="D118" s="34"/>
      <c r="E118" s="35"/>
      <c r="F118" s="35"/>
      <c r="G118" s="35"/>
      <c r="H118" s="35"/>
      <c r="I118" s="35"/>
      <c r="J118" s="35"/>
      <c r="K118" s="35"/>
      <c r="L118" s="35"/>
      <c r="M118" s="35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>
        <v>5</v>
      </c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10">
        <f t="shared" si="2"/>
        <v>5</v>
      </c>
      <c r="QL118" s="49"/>
      <c r="QM118" s="49">
        <v>591.12</v>
      </c>
      <c r="QN118" s="49"/>
      <c r="QO118" s="49"/>
      <c r="QP118" s="49"/>
      <c r="QQ118" s="49"/>
      <c r="QR118" s="49"/>
      <c r="QS118" s="1"/>
    </row>
    <row r="119" spans="1:461" s="2" customFormat="1" ht="12.75" customHeight="1" x14ac:dyDescent="0.2">
      <c r="A119" s="22">
        <v>44624</v>
      </c>
      <c r="B119" s="25" t="s">
        <v>433</v>
      </c>
      <c r="C119" s="34"/>
      <c r="D119" s="34">
        <v>10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>
        <v>10</v>
      </c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>
        <v>10</v>
      </c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>
        <v>10</v>
      </c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>
        <v>5.4</v>
      </c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10">
        <f t="shared" si="2"/>
        <v>45.4</v>
      </c>
      <c r="QL119" s="49"/>
      <c r="QM119" s="49"/>
      <c r="QN119" s="49"/>
      <c r="QO119" s="49">
        <f>1500</f>
        <v>1500</v>
      </c>
      <c r="QP119" s="49">
        <v>1367.29</v>
      </c>
      <c r="QQ119" s="49"/>
      <c r="QR119" s="49"/>
      <c r="QS119" s="1"/>
    </row>
    <row r="120" spans="1:461" s="2" customFormat="1" ht="12.75" customHeight="1" x14ac:dyDescent="0.2">
      <c r="A120" s="22">
        <v>44624</v>
      </c>
      <c r="B120" s="25" t="s">
        <v>414</v>
      </c>
      <c r="C120" s="34"/>
      <c r="D120" s="34"/>
      <c r="E120" s="35"/>
      <c r="F120" s="35"/>
      <c r="G120" s="35"/>
      <c r="H120" s="35"/>
      <c r="I120" s="35"/>
      <c r="J120" s="35"/>
      <c r="K120" s="35"/>
      <c r="L120" s="35"/>
      <c r="M120" s="35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>
        <v>20</v>
      </c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10">
        <f t="shared" si="2"/>
        <v>20</v>
      </c>
      <c r="QL120" s="49"/>
      <c r="QM120" s="49"/>
      <c r="QN120" s="49"/>
      <c r="QO120" s="49"/>
      <c r="QP120" s="49">
        <v>516</v>
      </c>
      <c r="QQ120" s="49"/>
      <c r="QR120" s="49"/>
      <c r="QS120" s="1"/>
    </row>
    <row r="121" spans="1:461" s="2" customFormat="1" ht="12.75" customHeight="1" x14ac:dyDescent="0.2">
      <c r="A121" s="22">
        <v>44624</v>
      </c>
      <c r="B121" s="25" t="s">
        <v>376</v>
      </c>
      <c r="C121" s="34"/>
      <c r="D121" s="34"/>
      <c r="E121" s="35"/>
      <c r="F121" s="35"/>
      <c r="G121" s="35"/>
      <c r="H121" s="35"/>
      <c r="I121" s="35"/>
      <c r="J121" s="35"/>
      <c r="K121" s="35"/>
      <c r="L121" s="35"/>
      <c r="M121" s="35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>
        <v>5</v>
      </c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>
        <v>6</v>
      </c>
      <c r="NJ121" s="36"/>
      <c r="NK121" s="36"/>
      <c r="NL121" s="36"/>
      <c r="NM121" s="36"/>
      <c r="NN121" s="36"/>
      <c r="NO121" s="36">
        <v>6</v>
      </c>
      <c r="NP121" s="36"/>
      <c r="NQ121" s="36"/>
      <c r="NR121" s="36"/>
      <c r="NS121" s="36"/>
      <c r="NT121" s="36">
        <v>6</v>
      </c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>
        <v>10</v>
      </c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10">
        <f t="shared" si="2"/>
        <v>33</v>
      </c>
      <c r="QL121" s="49"/>
      <c r="QM121" s="49"/>
      <c r="QN121" s="49">
        <v>3898.15</v>
      </c>
      <c r="QO121" s="49"/>
      <c r="QP121" s="49"/>
      <c r="QQ121" s="49"/>
      <c r="QR121" s="49"/>
      <c r="QS121" s="1"/>
    </row>
    <row r="122" spans="1:461" s="2" customFormat="1" ht="12.75" customHeight="1" x14ac:dyDescent="0.2">
      <c r="A122" s="22">
        <v>44624</v>
      </c>
      <c r="B122" s="30" t="s">
        <v>43</v>
      </c>
      <c r="C122" s="34"/>
      <c r="D122" s="34"/>
      <c r="E122" s="35"/>
      <c r="F122" s="35"/>
      <c r="G122" s="35"/>
      <c r="H122" s="35"/>
      <c r="I122" s="35"/>
      <c r="J122" s="35"/>
      <c r="K122" s="35"/>
      <c r="L122" s="35"/>
      <c r="M122" s="35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>
        <v>30</v>
      </c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>
        <v>12</v>
      </c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>
        <v>40</v>
      </c>
      <c r="QG122" s="36"/>
      <c r="QH122" s="36"/>
      <c r="QI122" s="36"/>
      <c r="QJ122" s="36"/>
      <c r="QK122" s="10">
        <f t="shared" si="2"/>
        <v>82</v>
      </c>
      <c r="QL122" s="49"/>
      <c r="QM122" s="49"/>
      <c r="QN122" s="49"/>
      <c r="QO122" s="49">
        <v>3999</v>
      </c>
      <c r="QP122" s="49"/>
      <c r="QQ122" s="49"/>
      <c r="QR122" s="49"/>
      <c r="QS122" s="1"/>
    </row>
    <row r="123" spans="1:461" s="2" customFormat="1" ht="12.75" customHeight="1" x14ac:dyDescent="0.2">
      <c r="A123" s="22">
        <v>44629</v>
      </c>
      <c r="B123" s="30" t="s">
        <v>152</v>
      </c>
      <c r="C123" s="34"/>
      <c r="D123" s="34"/>
      <c r="E123" s="35"/>
      <c r="F123" s="35"/>
      <c r="G123" s="35"/>
      <c r="H123" s="35"/>
      <c r="I123" s="35"/>
      <c r="J123" s="35">
        <v>150</v>
      </c>
      <c r="K123" s="35"/>
      <c r="L123" s="35"/>
      <c r="M123" s="35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10">
        <f t="shared" si="2"/>
        <v>150</v>
      </c>
      <c r="QL123" s="49"/>
      <c r="QM123" s="49"/>
      <c r="QN123" s="49">
        <v>93.06</v>
      </c>
      <c r="QO123" s="49">
        <f>500+500+300+300+500+500</f>
        <v>2600</v>
      </c>
      <c r="QP123" s="49">
        <f>2226.94+300</f>
        <v>2526.94</v>
      </c>
      <c r="QQ123" s="49"/>
      <c r="QR123" s="49"/>
      <c r="QS123" s="1"/>
    </row>
    <row r="124" spans="1:461" s="2" customFormat="1" ht="12.75" customHeight="1" x14ac:dyDescent="0.2">
      <c r="A124" s="22">
        <v>44629</v>
      </c>
      <c r="B124" s="30" t="s">
        <v>445</v>
      </c>
      <c r="C124" s="34"/>
      <c r="D124" s="34"/>
      <c r="E124" s="35"/>
      <c r="F124" s="35"/>
      <c r="G124" s="35"/>
      <c r="H124" s="35"/>
      <c r="I124" s="35"/>
      <c r="J124" s="35"/>
      <c r="K124" s="35"/>
      <c r="L124" s="35"/>
      <c r="M124" s="35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>
        <v>25</v>
      </c>
      <c r="QE124" s="36"/>
      <c r="QF124" s="36"/>
      <c r="QG124" s="36"/>
      <c r="QH124" s="36"/>
      <c r="QI124" s="36"/>
      <c r="QJ124" s="36"/>
      <c r="QK124" s="10">
        <f t="shared" si="2"/>
        <v>25</v>
      </c>
      <c r="QL124" s="49"/>
      <c r="QM124" s="49"/>
      <c r="QN124" s="49">
        <v>4228.2</v>
      </c>
      <c r="QO124" s="49"/>
      <c r="QP124" s="49"/>
      <c r="QQ124" s="49"/>
      <c r="QR124" s="49"/>
      <c r="QS124" s="1"/>
    </row>
    <row r="125" spans="1:461" s="2" customFormat="1" ht="12.75" customHeight="1" x14ac:dyDescent="0.2">
      <c r="A125" s="22">
        <v>44629</v>
      </c>
      <c r="B125" s="25" t="s">
        <v>312</v>
      </c>
      <c r="C125" s="34"/>
      <c r="D125" s="34"/>
      <c r="E125" s="35"/>
      <c r="F125" s="35"/>
      <c r="G125" s="35"/>
      <c r="H125" s="35"/>
      <c r="I125" s="35"/>
      <c r="J125" s="35"/>
      <c r="K125" s="35"/>
      <c r="L125" s="35"/>
      <c r="M125" s="35"/>
      <c r="N125" s="36"/>
      <c r="O125" s="36"/>
      <c r="P125" s="36"/>
      <c r="Q125" s="36"/>
      <c r="R125" s="36"/>
      <c r="S125" s="36"/>
      <c r="T125" s="36">
        <v>0.8</v>
      </c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>
        <v>200</v>
      </c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10">
        <f t="shared" si="2"/>
        <v>200.8</v>
      </c>
      <c r="QL125" s="49"/>
      <c r="QM125" s="49"/>
      <c r="QN125" s="49"/>
      <c r="QO125" s="49">
        <f>3000+2551.2+2000+2000+2000</f>
        <v>11551.2</v>
      </c>
      <c r="QP125" s="49"/>
      <c r="QQ125" s="49"/>
      <c r="QR125" s="49"/>
      <c r="QS125" s="1"/>
    </row>
    <row r="126" spans="1:461" s="2" customFormat="1" ht="12.75" customHeight="1" x14ac:dyDescent="0.2">
      <c r="A126" s="22">
        <v>44629</v>
      </c>
      <c r="B126" s="25" t="s">
        <v>377</v>
      </c>
      <c r="C126" s="34"/>
      <c r="D126" s="34"/>
      <c r="E126" s="35"/>
      <c r="F126" s="35"/>
      <c r="G126" s="35"/>
      <c r="H126" s="35"/>
      <c r="I126" s="35">
        <v>10</v>
      </c>
      <c r="J126" s="35"/>
      <c r="K126" s="35"/>
      <c r="L126" s="35"/>
      <c r="M126" s="35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>
        <v>4.5</v>
      </c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10">
        <f t="shared" si="2"/>
        <v>14.5</v>
      </c>
      <c r="QL126" s="49"/>
      <c r="QM126" s="49"/>
      <c r="QN126" s="49">
        <v>922.09</v>
      </c>
      <c r="QO126" s="49"/>
      <c r="QP126" s="49"/>
      <c r="QQ126" s="49"/>
      <c r="QR126" s="49"/>
      <c r="QS126" s="1"/>
    </row>
    <row r="127" spans="1:461" s="2" customFormat="1" ht="12.75" customHeight="1" x14ac:dyDescent="0.2">
      <c r="A127" s="22">
        <v>44629</v>
      </c>
      <c r="B127" s="25" t="s">
        <v>416</v>
      </c>
      <c r="C127" s="34"/>
      <c r="D127" s="34"/>
      <c r="E127" s="35"/>
      <c r="F127" s="35"/>
      <c r="G127" s="35"/>
      <c r="H127" s="35"/>
      <c r="I127" s="35"/>
      <c r="J127" s="35"/>
      <c r="K127" s="35"/>
      <c r="L127" s="35"/>
      <c r="M127" s="35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>
        <v>10</v>
      </c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>
        <v>5</v>
      </c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>
        <v>10</v>
      </c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>
        <v>1</v>
      </c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10">
        <f t="shared" si="2"/>
        <v>26</v>
      </c>
      <c r="QL127" s="49"/>
      <c r="QM127" s="49"/>
      <c r="QN127" s="49">
        <v>815.4</v>
      </c>
      <c r="QO127" s="49"/>
      <c r="QP127" s="49"/>
      <c r="QQ127" s="49"/>
      <c r="QR127" s="49"/>
      <c r="QS127" s="1"/>
    </row>
    <row r="128" spans="1:461" s="2" customFormat="1" ht="12.75" customHeight="1" x14ac:dyDescent="0.2">
      <c r="A128" s="22">
        <v>44630</v>
      </c>
      <c r="B128" s="30" t="s">
        <v>385</v>
      </c>
      <c r="C128" s="34"/>
      <c r="D128" s="34"/>
      <c r="E128" s="35"/>
      <c r="F128" s="35"/>
      <c r="G128" s="35"/>
      <c r="H128" s="35"/>
      <c r="I128" s="35"/>
      <c r="J128" s="35"/>
      <c r="K128" s="35"/>
      <c r="L128" s="35"/>
      <c r="M128" s="35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>
        <v>1</v>
      </c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10">
        <f t="shared" si="2"/>
        <v>1</v>
      </c>
      <c r="QL128" s="49"/>
      <c r="QM128" s="49"/>
      <c r="QN128" s="49">
        <v>132.79</v>
      </c>
      <c r="QO128" s="49"/>
      <c r="QP128" s="49"/>
      <c r="QQ128" s="49"/>
      <c r="QR128" s="49"/>
      <c r="QS128" s="1"/>
    </row>
    <row r="129" spans="1:461" s="2" customFormat="1" ht="12.75" customHeight="1" x14ac:dyDescent="0.2">
      <c r="A129" s="22">
        <v>44630</v>
      </c>
      <c r="B129" s="25" t="s">
        <v>308</v>
      </c>
      <c r="C129" s="34"/>
      <c r="D129" s="34"/>
      <c r="E129" s="35"/>
      <c r="F129" s="35"/>
      <c r="G129" s="35"/>
      <c r="H129" s="35"/>
      <c r="I129" s="35"/>
      <c r="J129" s="35"/>
      <c r="K129" s="35"/>
      <c r="L129" s="35"/>
      <c r="M129" s="35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>
        <v>2</v>
      </c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>
        <v>1</v>
      </c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>
        <v>1</v>
      </c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10">
        <f t="shared" si="2"/>
        <v>4</v>
      </c>
      <c r="QL129" s="49"/>
      <c r="QM129" s="49"/>
      <c r="QN129" s="49">
        <v>285.81</v>
      </c>
      <c r="QO129" s="49"/>
      <c r="QP129" s="49"/>
      <c r="QQ129" s="49"/>
      <c r="QR129" s="49"/>
      <c r="QS129" s="1"/>
    </row>
    <row r="130" spans="1:461" s="2" customFormat="1" ht="12.75" customHeight="1" x14ac:dyDescent="0.2">
      <c r="A130" s="22">
        <v>44630</v>
      </c>
      <c r="B130" s="25" t="s">
        <v>110</v>
      </c>
      <c r="C130" s="34"/>
      <c r="D130" s="34"/>
      <c r="E130" s="35"/>
      <c r="F130" s="35"/>
      <c r="G130" s="35"/>
      <c r="H130" s="35"/>
      <c r="I130" s="35"/>
      <c r="J130" s="35"/>
      <c r="K130" s="35"/>
      <c r="L130" s="35"/>
      <c r="M130" s="35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>
        <v>30</v>
      </c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>
        <v>30</v>
      </c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10">
        <f t="shared" si="2"/>
        <v>60</v>
      </c>
      <c r="QL130" s="49"/>
      <c r="QM130" s="49"/>
      <c r="QN130" s="49">
        <f>1958.58+1958.58</f>
        <v>3917.16</v>
      </c>
      <c r="QO130" s="49"/>
      <c r="QP130" s="49"/>
      <c r="QQ130" s="49"/>
      <c r="QR130" s="49"/>
      <c r="QS130" s="1"/>
    </row>
    <row r="131" spans="1:461" s="2" customFormat="1" ht="12.75" customHeight="1" x14ac:dyDescent="0.2">
      <c r="A131" s="22">
        <v>44630</v>
      </c>
      <c r="B131" s="30" t="s">
        <v>173</v>
      </c>
      <c r="C131" s="34"/>
      <c r="D131" s="34"/>
      <c r="E131" s="35"/>
      <c r="F131" s="35"/>
      <c r="G131" s="35"/>
      <c r="H131" s="35"/>
      <c r="I131" s="35"/>
      <c r="J131" s="35"/>
      <c r="K131" s="35"/>
      <c r="L131" s="35"/>
      <c r="M131" s="35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>
        <v>2.7</v>
      </c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>
        <v>10</v>
      </c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>
        <v>8</v>
      </c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>
        <v>20</v>
      </c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10">
        <f t="shared" si="2"/>
        <v>40.700000000000003</v>
      </c>
      <c r="QL131" s="49"/>
      <c r="QM131" s="49"/>
      <c r="QN131" s="49">
        <v>2087.0700000000002</v>
      </c>
      <c r="QO131" s="49"/>
      <c r="QP131" s="49"/>
      <c r="QQ131" s="49"/>
      <c r="QR131" s="49"/>
      <c r="QS131" s="1"/>
    </row>
    <row r="132" spans="1:461" s="2" customFormat="1" ht="12.75" customHeight="1" x14ac:dyDescent="0.2">
      <c r="A132" s="22">
        <v>44630</v>
      </c>
      <c r="B132" s="30" t="s">
        <v>55</v>
      </c>
      <c r="C132" s="34"/>
      <c r="D132" s="34"/>
      <c r="E132" s="35"/>
      <c r="F132" s="35"/>
      <c r="G132" s="35"/>
      <c r="H132" s="35"/>
      <c r="I132" s="35"/>
      <c r="J132" s="35"/>
      <c r="K132" s="35"/>
      <c r="L132" s="35"/>
      <c r="M132" s="35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>
        <v>70</v>
      </c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>
        <v>50</v>
      </c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>
        <v>20</v>
      </c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>
        <v>1</v>
      </c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>
        <v>150</v>
      </c>
      <c r="QJ132" s="36"/>
      <c r="QK132" s="10">
        <f t="shared" si="2"/>
        <v>291</v>
      </c>
      <c r="QL132" s="49"/>
      <c r="QM132" s="54"/>
      <c r="QN132" s="54"/>
      <c r="QO132" s="49"/>
      <c r="QP132" s="49"/>
      <c r="QQ132" s="49">
        <v>11751.65</v>
      </c>
      <c r="QR132" s="49"/>
      <c r="QS132" s="1"/>
    </row>
    <row r="133" spans="1:461" s="2" customFormat="1" ht="12.75" customHeight="1" x14ac:dyDescent="0.2">
      <c r="A133" s="22">
        <v>44630</v>
      </c>
      <c r="B133" s="30" t="s">
        <v>257</v>
      </c>
      <c r="C133" s="34"/>
      <c r="D133" s="34"/>
      <c r="E133" s="35"/>
      <c r="F133" s="35">
        <v>50</v>
      </c>
      <c r="G133" s="35"/>
      <c r="H133" s="35"/>
      <c r="I133" s="35"/>
      <c r="J133" s="35"/>
      <c r="K133" s="35"/>
      <c r="L133" s="35"/>
      <c r="M133" s="35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>
        <v>20</v>
      </c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>
        <v>20</v>
      </c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>
        <v>30</v>
      </c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>
        <v>50</v>
      </c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10">
        <f t="shared" si="2"/>
        <v>170</v>
      </c>
      <c r="QL133" s="49"/>
      <c r="QM133" s="49"/>
      <c r="QN133" s="49">
        <v>9550.76</v>
      </c>
      <c r="QO133" s="49"/>
      <c r="QP133" s="49"/>
      <c r="QQ133" s="49"/>
      <c r="QR133" s="49"/>
      <c r="QS133" s="1"/>
    </row>
    <row r="134" spans="1:461" s="2" customFormat="1" ht="12.75" customHeight="1" x14ac:dyDescent="0.2">
      <c r="A134" s="22">
        <v>44631</v>
      </c>
      <c r="B134" s="30" t="s">
        <v>385</v>
      </c>
      <c r="C134" s="34"/>
      <c r="D134" s="34"/>
      <c r="E134" s="35"/>
      <c r="F134" s="35"/>
      <c r="G134" s="35"/>
      <c r="H134" s="35"/>
      <c r="I134" s="35"/>
      <c r="J134" s="35"/>
      <c r="K134" s="35"/>
      <c r="L134" s="35"/>
      <c r="M134" s="35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>
        <v>1</v>
      </c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10">
        <f t="shared" si="2"/>
        <v>1</v>
      </c>
      <c r="QL134" s="49"/>
      <c r="QM134" s="49"/>
      <c r="QN134" s="49">
        <v>54.65</v>
      </c>
      <c r="QO134" s="49"/>
      <c r="QP134" s="49"/>
      <c r="QQ134" s="49"/>
      <c r="QR134" s="49"/>
      <c r="QS134" s="1"/>
    </row>
    <row r="135" spans="1:461" s="2" customFormat="1" ht="12.75" customHeight="1" x14ac:dyDescent="0.2">
      <c r="A135" s="22">
        <v>44634</v>
      </c>
      <c r="B135" s="25" t="s">
        <v>432</v>
      </c>
      <c r="C135" s="34"/>
      <c r="D135" s="34"/>
      <c r="E135" s="35"/>
      <c r="F135" s="35"/>
      <c r="G135" s="35"/>
      <c r="H135" s="35"/>
      <c r="I135" s="35"/>
      <c r="J135" s="35"/>
      <c r="K135" s="35"/>
      <c r="L135" s="35"/>
      <c r="M135" s="35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>
        <v>0.9</v>
      </c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10">
        <f t="shared" si="2"/>
        <v>0.9</v>
      </c>
      <c r="QL135" s="49"/>
      <c r="QM135" s="49"/>
      <c r="QN135" s="49"/>
      <c r="QO135" s="49"/>
      <c r="QP135" s="49">
        <v>77.760000000000005</v>
      </c>
      <c r="QQ135" s="49"/>
      <c r="QR135" s="49"/>
      <c r="QS135" s="1"/>
    </row>
    <row r="136" spans="1:461" s="2" customFormat="1" ht="12.75" customHeight="1" x14ac:dyDescent="0.2">
      <c r="A136" s="22">
        <v>44634</v>
      </c>
      <c r="B136" s="30" t="s">
        <v>257</v>
      </c>
      <c r="C136" s="34"/>
      <c r="D136" s="34"/>
      <c r="E136" s="35"/>
      <c r="F136" s="35">
        <v>40</v>
      </c>
      <c r="G136" s="35"/>
      <c r="H136" s="35"/>
      <c r="I136" s="35"/>
      <c r="J136" s="35"/>
      <c r="K136" s="35"/>
      <c r="L136" s="35"/>
      <c r="M136" s="35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>
        <v>10</v>
      </c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>
        <v>150</v>
      </c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>
        <v>30</v>
      </c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>
        <v>90</v>
      </c>
      <c r="DV136" s="36"/>
      <c r="DW136" s="36"/>
      <c r="DX136" s="36"/>
      <c r="DY136" s="36"/>
      <c r="DZ136" s="36">
        <v>30</v>
      </c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>
        <v>100</v>
      </c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>
        <v>50</v>
      </c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>
        <v>30</v>
      </c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>
        <v>170</v>
      </c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10">
        <f t="shared" si="2"/>
        <v>700</v>
      </c>
      <c r="QL136" s="49"/>
      <c r="QM136" s="49"/>
      <c r="QN136" s="49"/>
      <c r="QO136" s="49">
        <f>21125.4+11254.74</f>
        <v>32380.14</v>
      </c>
      <c r="QP136" s="49"/>
      <c r="QQ136" s="49"/>
      <c r="QR136" s="49"/>
      <c r="QS136" s="1"/>
    </row>
    <row r="137" spans="1:461" s="2" customFormat="1" ht="12.75" customHeight="1" x14ac:dyDescent="0.2">
      <c r="A137" s="22">
        <v>44634</v>
      </c>
      <c r="B137" s="30" t="s">
        <v>26</v>
      </c>
      <c r="C137" s="34"/>
      <c r="D137" s="34"/>
      <c r="E137" s="35"/>
      <c r="F137" s="35"/>
      <c r="G137" s="35"/>
      <c r="H137" s="35"/>
      <c r="I137" s="35"/>
      <c r="J137" s="35"/>
      <c r="K137" s="35"/>
      <c r="L137" s="35"/>
      <c r="M137" s="35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>
        <v>10</v>
      </c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>
        <v>10</v>
      </c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>
        <v>2</v>
      </c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10">
        <f t="shared" si="2"/>
        <v>22</v>
      </c>
      <c r="QL137" s="49"/>
      <c r="QM137" s="49"/>
      <c r="QN137" s="49"/>
      <c r="QO137" s="49"/>
      <c r="QP137" s="49">
        <f>105.7+923.3</f>
        <v>1029</v>
      </c>
      <c r="QQ137" s="49"/>
      <c r="QR137" s="49"/>
      <c r="QS137" s="1"/>
    </row>
    <row r="138" spans="1:461" s="2" customFormat="1" ht="12.75" customHeight="1" x14ac:dyDescent="0.2">
      <c r="A138" s="22">
        <v>44635</v>
      </c>
      <c r="B138" s="32" t="s">
        <v>19</v>
      </c>
      <c r="C138" s="34"/>
      <c r="D138" s="34"/>
      <c r="E138" s="35"/>
      <c r="F138" s="35"/>
      <c r="G138" s="35"/>
      <c r="H138" s="35"/>
      <c r="I138" s="35"/>
      <c r="J138" s="35"/>
      <c r="K138" s="35"/>
      <c r="L138" s="35"/>
      <c r="M138" s="35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>
        <v>100</v>
      </c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>
        <v>20</v>
      </c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10">
        <f t="shared" si="2"/>
        <v>120</v>
      </c>
      <c r="QL138" s="49"/>
      <c r="QM138" s="49"/>
      <c r="QN138" s="49"/>
      <c r="QO138" s="49"/>
      <c r="QP138" s="49">
        <f>5338.68+5338.68</f>
        <v>10677.36</v>
      </c>
      <c r="QQ138" s="49"/>
      <c r="QR138" s="49"/>
      <c r="QS138" s="1"/>
    </row>
    <row r="139" spans="1:461" s="2" customFormat="1" ht="12.75" customHeight="1" x14ac:dyDescent="0.2">
      <c r="A139" s="22">
        <v>44636</v>
      </c>
      <c r="B139" s="30" t="s">
        <v>52</v>
      </c>
      <c r="C139" s="34"/>
      <c r="D139" s="34"/>
      <c r="E139" s="35"/>
      <c r="F139" s="35"/>
      <c r="G139" s="35"/>
      <c r="H139" s="35"/>
      <c r="I139" s="35"/>
      <c r="J139" s="35"/>
      <c r="K139" s="35"/>
      <c r="L139" s="35"/>
      <c r="M139" s="35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>
        <v>2.7</v>
      </c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10">
        <f t="shared" si="2"/>
        <v>2.7</v>
      </c>
      <c r="QL139" s="49"/>
      <c r="QM139" s="49"/>
      <c r="QN139" s="49">
        <f>104.9+50</f>
        <v>154.9</v>
      </c>
      <c r="QO139" s="49">
        <f>100.05</f>
        <v>100.05</v>
      </c>
      <c r="QP139" s="49">
        <v>100</v>
      </c>
      <c r="QQ139" s="49"/>
      <c r="QR139" s="49"/>
      <c r="QS139" s="1"/>
    </row>
    <row r="140" spans="1:461" s="2" customFormat="1" ht="12.75" customHeight="1" x14ac:dyDescent="0.2">
      <c r="A140" s="22">
        <v>44636</v>
      </c>
      <c r="B140" s="30" t="s">
        <v>55</v>
      </c>
      <c r="C140" s="34"/>
      <c r="D140" s="34"/>
      <c r="E140" s="35"/>
      <c r="F140" s="35"/>
      <c r="G140" s="35"/>
      <c r="H140" s="35"/>
      <c r="I140" s="35"/>
      <c r="J140" s="35"/>
      <c r="K140" s="35"/>
      <c r="L140" s="35"/>
      <c r="M140" s="35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>
        <v>10</v>
      </c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>
        <v>10</v>
      </c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>
        <v>10</v>
      </c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>
        <v>10</v>
      </c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>
        <v>1</v>
      </c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10">
        <f t="shared" si="2"/>
        <v>41</v>
      </c>
      <c r="QL140" s="49"/>
      <c r="QM140" s="54"/>
      <c r="QN140" s="54"/>
      <c r="QO140" s="49"/>
      <c r="QP140" s="49"/>
      <c r="QQ140" s="49">
        <v>1898.52</v>
      </c>
      <c r="QR140" s="49"/>
      <c r="QS140" s="1"/>
    </row>
    <row r="141" spans="1:461" s="2" customFormat="1" ht="12.75" customHeight="1" x14ac:dyDescent="0.2">
      <c r="A141" s="22">
        <v>44637</v>
      </c>
      <c r="B141" s="25" t="s">
        <v>54</v>
      </c>
      <c r="C141" s="34"/>
      <c r="D141" s="34">
        <v>60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>
        <v>60</v>
      </c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>
        <v>20</v>
      </c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10">
        <f t="shared" si="2"/>
        <v>140</v>
      </c>
      <c r="QL141" s="49"/>
      <c r="QM141" s="49"/>
      <c r="QN141" s="49">
        <f>1000+2000+2409.6</f>
        <v>5409.6</v>
      </c>
      <c r="QO141" s="49"/>
      <c r="QP141" s="49"/>
      <c r="QQ141" s="49"/>
      <c r="QR141" s="49"/>
      <c r="QS141" s="1"/>
    </row>
    <row r="142" spans="1:461" s="2" customFormat="1" ht="12.75" customHeight="1" x14ac:dyDescent="0.2">
      <c r="A142" s="22">
        <v>44638</v>
      </c>
      <c r="B142" s="25" t="s">
        <v>426</v>
      </c>
      <c r="C142" s="34"/>
      <c r="D142" s="34"/>
      <c r="E142" s="35"/>
      <c r="F142" s="35"/>
      <c r="G142" s="35"/>
      <c r="H142" s="35"/>
      <c r="I142" s="35"/>
      <c r="J142" s="35"/>
      <c r="K142" s="35"/>
      <c r="L142" s="35"/>
      <c r="M142" s="35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>
        <v>80</v>
      </c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>
        <v>50</v>
      </c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10">
        <f t="shared" si="2"/>
        <v>130</v>
      </c>
      <c r="QL142" s="49"/>
      <c r="QM142" s="49"/>
      <c r="QN142" s="49">
        <v>5545.2</v>
      </c>
      <c r="QO142" s="49"/>
      <c r="QP142" s="49"/>
      <c r="QQ142" s="49"/>
      <c r="QR142" s="49"/>
      <c r="QS142" s="1"/>
    </row>
    <row r="143" spans="1:461" s="2" customFormat="1" ht="12.75" customHeight="1" x14ac:dyDescent="0.2">
      <c r="A143" s="22">
        <v>44638</v>
      </c>
      <c r="B143" s="25" t="s">
        <v>261</v>
      </c>
      <c r="C143" s="34"/>
      <c r="D143" s="34"/>
      <c r="E143" s="35"/>
      <c r="F143" s="35"/>
      <c r="G143" s="35"/>
      <c r="H143" s="35"/>
      <c r="I143" s="35"/>
      <c r="J143" s="35"/>
      <c r="K143" s="35"/>
      <c r="L143" s="35"/>
      <c r="M143" s="35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>
        <v>74</v>
      </c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10">
        <f t="shared" si="2"/>
        <v>74</v>
      </c>
      <c r="QL143" s="49"/>
      <c r="QM143" s="49"/>
      <c r="QN143" s="49"/>
      <c r="QO143" s="49"/>
      <c r="QP143" s="49">
        <v>2175.6</v>
      </c>
      <c r="QQ143" s="49"/>
      <c r="QR143" s="49"/>
      <c r="QS143" s="1"/>
    </row>
    <row r="144" spans="1:461" s="2" customFormat="1" ht="12.75" customHeight="1" x14ac:dyDescent="0.2">
      <c r="A144" s="22">
        <v>44638</v>
      </c>
      <c r="B144" s="25" t="s">
        <v>25</v>
      </c>
      <c r="C144" s="34"/>
      <c r="D144" s="34"/>
      <c r="E144" s="35"/>
      <c r="F144" s="35"/>
      <c r="G144" s="35"/>
      <c r="H144" s="35"/>
      <c r="I144" s="35"/>
      <c r="J144" s="35"/>
      <c r="K144" s="35"/>
      <c r="L144" s="35"/>
      <c r="M144" s="35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>
        <v>20</v>
      </c>
      <c r="JU144" s="36"/>
      <c r="JV144" s="36"/>
      <c r="JW144" s="36"/>
      <c r="JX144" s="36"/>
      <c r="JY144" s="36">
        <v>2</v>
      </c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10">
        <f t="shared" si="2"/>
        <v>22</v>
      </c>
      <c r="QL144" s="49"/>
      <c r="QM144" s="49"/>
      <c r="QN144" s="49"/>
      <c r="QO144" s="49"/>
      <c r="QP144" s="49">
        <v>1407.7</v>
      </c>
      <c r="QQ144" s="49"/>
      <c r="QR144" s="49"/>
      <c r="QS144" s="1"/>
    </row>
    <row r="145" spans="1:461" s="2" customFormat="1" ht="12.75" customHeight="1" x14ac:dyDescent="0.2">
      <c r="A145" s="22">
        <v>44642</v>
      </c>
      <c r="B145" s="30" t="s">
        <v>317</v>
      </c>
      <c r="C145" s="34"/>
      <c r="D145" s="34"/>
      <c r="E145" s="35"/>
      <c r="F145" s="35"/>
      <c r="G145" s="35"/>
      <c r="H145" s="35"/>
      <c r="I145" s="35"/>
      <c r="J145" s="35"/>
      <c r="K145" s="35"/>
      <c r="L145" s="35"/>
      <c r="M145" s="35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>
        <v>10</v>
      </c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10">
        <f t="shared" si="2"/>
        <v>10</v>
      </c>
      <c r="QL145" s="49"/>
      <c r="QM145" s="49"/>
      <c r="QN145" s="49">
        <v>712.56</v>
      </c>
      <c r="QO145" s="49"/>
      <c r="QP145" s="49"/>
      <c r="QQ145" s="49"/>
      <c r="QR145" s="49"/>
      <c r="QS145" s="1"/>
    </row>
    <row r="146" spans="1:461" s="2" customFormat="1" ht="12.75" customHeight="1" x14ac:dyDescent="0.2">
      <c r="A146" s="22">
        <v>44642</v>
      </c>
      <c r="B146" s="30" t="s">
        <v>37</v>
      </c>
      <c r="C146" s="34"/>
      <c r="D146" s="34"/>
      <c r="E146" s="35"/>
      <c r="F146" s="35"/>
      <c r="G146" s="35"/>
      <c r="H146" s="35"/>
      <c r="I146" s="35"/>
      <c r="J146" s="35"/>
      <c r="K146" s="35"/>
      <c r="L146" s="35"/>
      <c r="M146" s="35"/>
      <c r="N146" s="36"/>
      <c r="O146" s="36"/>
      <c r="P146" s="36"/>
      <c r="Q146" s="36"/>
      <c r="R146" s="36"/>
      <c r="S146" s="36"/>
      <c r="T146" s="36">
        <v>8</v>
      </c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>
        <v>9</v>
      </c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>
        <v>10</v>
      </c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>
        <v>9</v>
      </c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>
        <v>9</v>
      </c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>
        <v>11</v>
      </c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10">
        <f t="shared" si="2"/>
        <v>56</v>
      </c>
      <c r="QL146" s="49"/>
      <c r="QM146" s="49"/>
      <c r="QN146" s="49"/>
      <c r="QO146" s="49"/>
      <c r="QP146" s="49">
        <f>1000+1000</f>
        <v>2000</v>
      </c>
      <c r="QQ146" s="49">
        <f>1000+500+1250.46</f>
        <v>2750.46</v>
      </c>
      <c r="QR146" s="49"/>
      <c r="QS146" s="1"/>
    </row>
    <row r="147" spans="1:461" s="2" customFormat="1" ht="12.75" customHeight="1" x14ac:dyDescent="0.2">
      <c r="A147" s="22">
        <v>44643</v>
      </c>
      <c r="B147" s="25" t="s">
        <v>452</v>
      </c>
      <c r="C147" s="34"/>
      <c r="D147" s="34"/>
      <c r="E147" s="35"/>
      <c r="F147" s="35"/>
      <c r="G147" s="35"/>
      <c r="H147" s="35"/>
      <c r="I147" s="35"/>
      <c r="J147" s="35"/>
      <c r="K147" s="35"/>
      <c r="L147" s="35"/>
      <c r="M147" s="35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>
        <v>1</v>
      </c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>
        <v>1</v>
      </c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>
        <v>1</v>
      </c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10">
        <f t="shared" si="2"/>
        <v>3</v>
      </c>
      <c r="QL147" s="49"/>
      <c r="QM147" s="49"/>
      <c r="QN147" s="49">
        <v>144.88</v>
      </c>
      <c r="QO147" s="49"/>
      <c r="QP147" s="49"/>
      <c r="QQ147" s="49"/>
      <c r="QR147" s="49"/>
      <c r="QS147" s="1"/>
    </row>
    <row r="148" spans="1:461" s="2" customFormat="1" ht="12.75" customHeight="1" x14ac:dyDescent="0.2">
      <c r="A148" s="22">
        <v>44643</v>
      </c>
      <c r="B148" s="30" t="s">
        <v>205</v>
      </c>
      <c r="C148" s="34"/>
      <c r="D148" s="34"/>
      <c r="E148" s="35"/>
      <c r="F148" s="35"/>
      <c r="G148" s="35"/>
      <c r="H148" s="35"/>
      <c r="I148" s="35"/>
      <c r="J148" s="35"/>
      <c r="K148" s="35"/>
      <c r="L148" s="35"/>
      <c r="M148" s="35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>
        <v>60</v>
      </c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10">
        <f t="shared" si="2"/>
        <v>60</v>
      </c>
      <c r="QL148" s="49"/>
      <c r="QM148" s="49"/>
      <c r="QN148" s="49">
        <v>538.55999999999995</v>
      </c>
      <c r="QO148" s="49"/>
      <c r="QP148" s="49"/>
      <c r="QQ148" s="49"/>
      <c r="QR148" s="49"/>
      <c r="QS148" s="1"/>
    </row>
    <row r="149" spans="1:461" s="2" customFormat="1" ht="12.75" customHeight="1" x14ac:dyDescent="0.2">
      <c r="A149" s="22">
        <v>44643</v>
      </c>
      <c r="B149" s="30" t="s">
        <v>362</v>
      </c>
      <c r="C149" s="34"/>
      <c r="D149" s="34"/>
      <c r="E149" s="35"/>
      <c r="F149" s="35"/>
      <c r="G149" s="35"/>
      <c r="H149" s="35"/>
      <c r="I149" s="35"/>
      <c r="J149" s="35"/>
      <c r="K149" s="35"/>
      <c r="L149" s="35"/>
      <c r="M149" s="35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>
        <v>3</v>
      </c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10">
        <f t="shared" si="2"/>
        <v>3</v>
      </c>
      <c r="QL149" s="49"/>
      <c r="QM149" s="49"/>
      <c r="QN149" s="49">
        <v>109.33</v>
      </c>
      <c r="QO149" s="49"/>
      <c r="QP149" s="49"/>
      <c r="QQ149" s="49"/>
      <c r="QR149" s="49"/>
      <c r="QS149" s="1"/>
    </row>
    <row r="150" spans="1:461" s="2" customFormat="1" ht="12.75" customHeight="1" x14ac:dyDescent="0.2">
      <c r="A150" s="22">
        <v>44645</v>
      </c>
      <c r="B150" s="30" t="s">
        <v>328</v>
      </c>
      <c r="C150" s="34"/>
      <c r="D150" s="34"/>
      <c r="E150" s="35"/>
      <c r="F150" s="35"/>
      <c r="G150" s="35"/>
      <c r="H150" s="35"/>
      <c r="I150" s="35"/>
      <c r="J150" s="35"/>
      <c r="K150" s="35"/>
      <c r="L150" s="35"/>
      <c r="M150" s="35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>
        <v>50</v>
      </c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10">
        <f t="shared" si="2"/>
        <v>50</v>
      </c>
      <c r="QL150" s="49"/>
      <c r="QM150" s="49"/>
      <c r="QN150" s="49">
        <v>4044</v>
      </c>
      <c r="QO150" s="49"/>
      <c r="QP150" s="49"/>
      <c r="QQ150" s="49"/>
      <c r="QR150" s="49"/>
      <c r="QS150" s="1"/>
    </row>
    <row r="151" spans="1:461" s="2" customFormat="1" ht="12.75" customHeight="1" x14ac:dyDescent="0.2">
      <c r="A151" s="22">
        <v>44645</v>
      </c>
      <c r="B151" s="25" t="s">
        <v>440</v>
      </c>
      <c r="C151" s="34"/>
      <c r="D151" s="34"/>
      <c r="E151" s="35"/>
      <c r="F151" s="35"/>
      <c r="G151" s="35"/>
      <c r="H151" s="35"/>
      <c r="I151" s="35"/>
      <c r="J151" s="35"/>
      <c r="K151" s="35"/>
      <c r="L151" s="35"/>
      <c r="M151" s="35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>
        <v>1</v>
      </c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10">
        <f t="shared" si="2"/>
        <v>1</v>
      </c>
      <c r="QL151" s="49"/>
      <c r="QM151" s="49"/>
      <c r="QN151" s="49"/>
      <c r="QO151" s="49"/>
      <c r="QP151" s="49">
        <v>658.04</v>
      </c>
      <c r="QQ151" s="49"/>
      <c r="QR151" s="49"/>
      <c r="QS151" s="1"/>
    </row>
    <row r="152" spans="1:461" s="2" customFormat="1" ht="12.75" customHeight="1" x14ac:dyDescent="0.2">
      <c r="A152" s="22">
        <v>44648</v>
      </c>
      <c r="B152" s="25" t="s">
        <v>261</v>
      </c>
      <c r="C152" s="34"/>
      <c r="D152" s="34"/>
      <c r="E152" s="35"/>
      <c r="F152" s="35"/>
      <c r="G152" s="35"/>
      <c r="H152" s="35"/>
      <c r="I152" s="35"/>
      <c r="J152" s="35"/>
      <c r="K152" s="35"/>
      <c r="L152" s="35"/>
      <c r="M152" s="35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>
        <v>210</v>
      </c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10">
        <f t="shared" si="2"/>
        <v>210</v>
      </c>
      <c r="QL152" s="49"/>
      <c r="QM152" s="49"/>
      <c r="QN152" s="49"/>
      <c r="QO152" s="49"/>
      <c r="QP152" s="49">
        <v>10029.6</v>
      </c>
      <c r="QQ152" s="49"/>
      <c r="QR152" s="49"/>
      <c r="QS152" s="1"/>
    </row>
    <row r="153" spans="1:461" s="2" customFormat="1" ht="12.75" customHeight="1" x14ac:dyDescent="0.2">
      <c r="A153" s="22">
        <v>44648</v>
      </c>
      <c r="B153" s="30" t="s">
        <v>446</v>
      </c>
      <c r="C153" s="34"/>
      <c r="D153" s="34"/>
      <c r="E153" s="35"/>
      <c r="F153" s="35"/>
      <c r="G153" s="35"/>
      <c r="H153" s="35"/>
      <c r="I153" s="35"/>
      <c r="J153" s="35"/>
      <c r="K153" s="35"/>
      <c r="L153" s="35"/>
      <c r="M153" s="35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>
        <v>25</v>
      </c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10">
        <f t="shared" si="2"/>
        <v>25</v>
      </c>
      <c r="QL153" s="49"/>
      <c r="QM153" s="49"/>
      <c r="QN153" s="49">
        <v>958.2</v>
      </c>
      <c r="QO153" s="49"/>
      <c r="QP153" s="49"/>
      <c r="QQ153" s="49"/>
      <c r="QR153" s="49"/>
      <c r="QS153" s="1"/>
    </row>
    <row r="154" spans="1:461" s="2" customFormat="1" ht="12.75" customHeight="1" x14ac:dyDescent="0.2">
      <c r="A154" s="22">
        <v>44641</v>
      </c>
      <c r="B154" s="30" t="s">
        <v>55</v>
      </c>
      <c r="C154" s="34"/>
      <c r="D154" s="34"/>
      <c r="E154" s="35"/>
      <c r="F154" s="35"/>
      <c r="G154" s="35"/>
      <c r="H154" s="35"/>
      <c r="I154" s="35"/>
      <c r="J154" s="35">
        <v>10</v>
      </c>
      <c r="K154" s="35"/>
      <c r="L154" s="35"/>
      <c r="M154" s="35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>
        <v>1</v>
      </c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>
        <v>100</v>
      </c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>
        <v>100</v>
      </c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>
        <v>6</v>
      </c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>
        <v>10</v>
      </c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>
        <v>10</v>
      </c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>
        <v>1.1000000000000001</v>
      </c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>
        <v>2</v>
      </c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>
        <v>1</v>
      </c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>
        <v>200</v>
      </c>
      <c r="QH154" s="36"/>
      <c r="QI154" s="36"/>
      <c r="QJ154" s="36"/>
      <c r="QK154" s="10">
        <f t="shared" si="2"/>
        <v>441.1</v>
      </c>
      <c r="QL154" s="49"/>
      <c r="QM154" s="54"/>
      <c r="QN154" s="54"/>
      <c r="QO154" s="49"/>
      <c r="QP154" s="49"/>
      <c r="QQ154" s="49"/>
      <c r="QR154" s="49">
        <v>19775.77</v>
      </c>
      <c r="QS154" s="1"/>
    </row>
    <row r="155" spans="1:461" s="2" customFormat="1" ht="12.75" customHeight="1" x14ac:dyDescent="0.2">
      <c r="A155" s="22">
        <v>44650</v>
      </c>
      <c r="B155" s="30" t="s">
        <v>386</v>
      </c>
      <c r="C155" s="34"/>
      <c r="D155" s="34"/>
      <c r="E155" s="35"/>
      <c r="F155" s="35"/>
      <c r="G155" s="35"/>
      <c r="H155" s="35"/>
      <c r="I155" s="35"/>
      <c r="J155" s="35"/>
      <c r="K155" s="35"/>
      <c r="L155" s="35"/>
      <c r="M155" s="35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>
        <v>10</v>
      </c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10">
        <f t="shared" ref="QK155:QK218" si="3">SUBTOTAL(9,C155:QJ155)</f>
        <v>10</v>
      </c>
      <c r="QL155" s="49"/>
      <c r="QM155" s="49"/>
      <c r="QN155" s="49">
        <v>265.02</v>
      </c>
      <c r="QO155" s="49">
        <v>265.02</v>
      </c>
      <c r="QP155" s="49"/>
      <c r="QQ155" s="49"/>
      <c r="QR155" s="49"/>
      <c r="QS155" s="1"/>
    </row>
    <row r="156" spans="1:461" s="2" customFormat="1" ht="12.75" customHeight="1" x14ac:dyDescent="0.2">
      <c r="A156" s="22">
        <v>44650</v>
      </c>
      <c r="B156" s="32" t="s">
        <v>19</v>
      </c>
      <c r="C156" s="34"/>
      <c r="D156" s="34"/>
      <c r="E156" s="35"/>
      <c r="F156" s="35"/>
      <c r="G156" s="35"/>
      <c r="H156" s="35"/>
      <c r="I156" s="35"/>
      <c r="J156" s="35"/>
      <c r="K156" s="35"/>
      <c r="L156" s="35"/>
      <c r="M156" s="35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>
        <v>300</v>
      </c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>
        <v>70</v>
      </c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>
        <v>200</v>
      </c>
      <c r="QH156" s="36"/>
      <c r="QI156" s="36"/>
      <c r="QJ156" s="36"/>
      <c r="QK156" s="10">
        <f t="shared" si="3"/>
        <v>570</v>
      </c>
      <c r="QL156" s="49"/>
      <c r="QM156" s="49"/>
      <c r="QN156" s="49"/>
      <c r="QO156" s="49"/>
      <c r="QP156" s="49"/>
      <c r="QQ156" s="49">
        <f>9703.6+10000+9407.2</f>
        <v>29110.799999999999</v>
      </c>
      <c r="QR156" s="49"/>
      <c r="QS156" s="1"/>
    </row>
    <row r="157" spans="1:461" s="2" customFormat="1" ht="12.75" customHeight="1" x14ac:dyDescent="0.2">
      <c r="A157" s="22">
        <v>44650</v>
      </c>
      <c r="B157" s="30" t="s">
        <v>102</v>
      </c>
      <c r="C157" s="34"/>
      <c r="D157" s="34"/>
      <c r="E157" s="35"/>
      <c r="F157" s="35"/>
      <c r="G157" s="35"/>
      <c r="H157" s="35"/>
      <c r="I157" s="35"/>
      <c r="J157" s="35"/>
      <c r="K157" s="35"/>
      <c r="L157" s="35"/>
      <c r="M157" s="35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>
        <v>36</v>
      </c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>
        <v>10</v>
      </c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10">
        <f t="shared" si="3"/>
        <v>46</v>
      </c>
      <c r="QL157" s="49"/>
      <c r="QM157" s="49"/>
      <c r="QN157" s="49"/>
      <c r="QO157" s="49">
        <v>2242.3200000000002</v>
      </c>
      <c r="QP157" s="49"/>
      <c r="QQ157" s="49"/>
      <c r="QR157" s="49"/>
      <c r="QS157" s="1"/>
    </row>
    <row r="158" spans="1:461" s="2" customFormat="1" ht="12.75" customHeight="1" x14ac:dyDescent="0.2">
      <c r="A158" s="22">
        <v>44651</v>
      </c>
      <c r="B158" s="25" t="s">
        <v>116</v>
      </c>
      <c r="C158" s="34"/>
      <c r="D158" s="34"/>
      <c r="E158" s="35"/>
      <c r="F158" s="35"/>
      <c r="G158" s="35"/>
      <c r="H158" s="35"/>
      <c r="I158" s="35"/>
      <c r="J158" s="35"/>
      <c r="K158" s="35"/>
      <c r="L158" s="35"/>
      <c r="M158" s="35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>
        <v>2</v>
      </c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>
        <v>0.9</v>
      </c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>
        <v>1</v>
      </c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10">
        <f t="shared" si="3"/>
        <v>3.9</v>
      </c>
      <c r="QL158" s="49"/>
      <c r="QM158" s="49"/>
      <c r="QN158" s="49"/>
      <c r="QO158" s="49">
        <v>180.46</v>
      </c>
      <c r="QP158" s="49"/>
      <c r="QQ158" s="49"/>
      <c r="QR158" s="49"/>
      <c r="QS158" s="1"/>
    </row>
    <row r="159" spans="1:461" s="2" customFormat="1" ht="12.75" customHeight="1" x14ac:dyDescent="0.2">
      <c r="A159" s="22">
        <v>44651</v>
      </c>
      <c r="B159" s="30" t="s">
        <v>317</v>
      </c>
      <c r="C159" s="34"/>
      <c r="D159" s="34"/>
      <c r="E159" s="35"/>
      <c r="F159" s="35"/>
      <c r="G159" s="35"/>
      <c r="H159" s="35"/>
      <c r="I159" s="35"/>
      <c r="J159" s="35"/>
      <c r="K159" s="35"/>
      <c r="L159" s="35"/>
      <c r="M159" s="35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>
        <v>8</v>
      </c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10">
        <f t="shared" si="3"/>
        <v>8</v>
      </c>
      <c r="QL159" s="49"/>
      <c r="QM159" s="49"/>
      <c r="QN159" s="49"/>
      <c r="QO159" s="49">
        <v>644.54</v>
      </c>
      <c r="QP159" s="49"/>
      <c r="QQ159" s="49"/>
      <c r="QR159" s="49"/>
      <c r="QS159" s="1"/>
    </row>
    <row r="160" spans="1:461" s="2" customFormat="1" ht="12.75" customHeight="1" x14ac:dyDescent="0.2">
      <c r="A160" s="22">
        <v>44651</v>
      </c>
      <c r="B160" s="30" t="s">
        <v>205</v>
      </c>
      <c r="C160" s="34"/>
      <c r="D160" s="34"/>
      <c r="E160" s="35"/>
      <c r="F160" s="35"/>
      <c r="G160" s="35"/>
      <c r="H160" s="35"/>
      <c r="I160" s="35"/>
      <c r="J160" s="35"/>
      <c r="K160" s="35"/>
      <c r="L160" s="35"/>
      <c r="M160" s="35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>
        <v>156</v>
      </c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10">
        <f t="shared" si="3"/>
        <v>156</v>
      </c>
      <c r="QL160" s="49"/>
      <c r="QM160" s="49"/>
      <c r="QN160" s="49">
        <v>1400.26</v>
      </c>
      <c r="QO160" s="49"/>
      <c r="QP160" s="49"/>
      <c r="QQ160" s="49"/>
      <c r="QR160" s="49"/>
      <c r="QS160" s="1"/>
    </row>
    <row r="161" spans="1:461" s="2" customFormat="1" ht="12.75" customHeight="1" x14ac:dyDescent="0.2">
      <c r="A161" s="22">
        <v>44651</v>
      </c>
      <c r="B161" s="30" t="s">
        <v>441</v>
      </c>
      <c r="C161" s="34"/>
      <c r="D161" s="34"/>
      <c r="E161" s="35"/>
      <c r="F161" s="35"/>
      <c r="G161" s="35"/>
      <c r="H161" s="35"/>
      <c r="I161" s="35"/>
      <c r="J161" s="35"/>
      <c r="K161" s="35"/>
      <c r="L161" s="35"/>
      <c r="M161" s="35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>
        <v>48</v>
      </c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10">
        <f t="shared" si="3"/>
        <v>48</v>
      </c>
      <c r="QL161" s="49"/>
      <c r="QM161" s="49"/>
      <c r="QN161" s="49">
        <v>430.85</v>
      </c>
      <c r="QO161" s="49"/>
      <c r="QP161" s="49"/>
      <c r="QQ161" s="49"/>
      <c r="QR161" s="49"/>
      <c r="QS161" s="1"/>
    </row>
    <row r="162" spans="1:461" s="2" customFormat="1" ht="12.75" customHeight="1" x14ac:dyDescent="0.2">
      <c r="A162" s="22">
        <v>44651</v>
      </c>
      <c r="B162" s="25" t="s">
        <v>416</v>
      </c>
      <c r="C162" s="34"/>
      <c r="D162" s="34"/>
      <c r="E162" s="35"/>
      <c r="F162" s="35"/>
      <c r="G162" s="35"/>
      <c r="H162" s="35"/>
      <c r="I162" s="35"/>
      <c r="J162" s="35"/>
      <c r="K162" s="35"/>
      <c r="L162" s="35"/>
      <c r="M162" s="35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>
        <v>20</v>
      </c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>
        <v>10</v>
      </c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10">
        <f t="shared" si="3"/>
        <v>30</v>
      </c>
      <c r="QL162" s="49"/>
      <c r="QM162" s="49"/>
      <c r="QN162" s="49">
        <v>1195.8</v>
      </c>
      <c r="QO162" s="49"/>
      <c r="QP162" s="49"/>
      <c r="QQ162" s="49"/>
      <c r="QR162" s="49"/>
      <c r="QS162" s="1"/>
    </row>
    <row r="163" spans="1:461" s="2" customFormat="1" ht="12.75" customHeight="1" x14ac:dyDescent="0.2">
      <c r="A163" s="22">
        <v>44651</v>
      </c>
      <c r="B163" s="30" t="s">
        <v>257</v>
      </c>
      <c r="C163" s="34"/>
      <c r="D163" s="34">
        <v>60</v>
      </c>
      <c r="E163" s="35">
        <v>80</v>
      </c>
      <c r="F163" s="35"/>
      <c r="G163" s="35"/>
      <c r="H163" s="35"/>
      <c r="I163" s="35"/>
      <c r="J163" s="35"/>
      <c r="K163" s="35"/>
      <c r="L163" s="35"/>
      <c r="M163" s="35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10">
        <f t="shared" si="3"/>
        <v>140</v>
      </c>
      <c r="QL163" s="49"/>
      <c r="QM163" s="49"/>
      <c r="QN163" s="49"/>
      <c r="QO163" s="49"/>
      <c r="QP163" s="49">
        <v>5651.46</v>
      </c>
      <c r="QQ163" s="49"/>
      <c r="QR163" s="49"/>
      <c r="QS163" s="1"/>
    </row>
    <row r="164" spans="1:461" s="2" customFormat="1" ht="12.75" customHeight="1" x14ac:dyDescent="0.2">
      <c r="A164" s="22">
        <v>44651</v>
      </c>
      <c r="B164" s="30" t="s">
        <v>445</v>
      </c>
      <c r="C164" s="34"/>
      <c r="D164" s="34"/>
      <c r="E164" s="35"/>
      <c r="F164" s="35"/>
      <c r="G164" s="35"/>
      <c r="H164" s="35"/>
      <c r="I164" s="35"/>
      <c r="J164" s="35"/>
      <c r="K164" s="35"/>
      <c r="L164" s="35"/>
      <c r="M164" s="35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>
        <v>25</v>
      </c>
      <c r="QE164" s="36"/>
      <c r="QF164" s="36"/>
      <c r="QG164" s="36"/>
      <c r="QH164" s="36"/>
      <c r="QI164" s="36"/>
      <c r="QJ164" s="36"/>
      <c r="QK164" s="10">
        <f t="shared" si="3"/>
        <v>25</v>
      </c>
      <c r="QL164" s="49"/>
      <c r="QM164" s="49"/>
      <c r="QN164" s="49">
        <v>4313.3999999999996</v>
      </c>
      <c r="QO164" s="49"/>
      <c r="QP164" s="49"/>
      <c r="QQ164" s="49"/>
      <c r="QR164" s="49"/>
      <c r="QS164" s="1"/>
    </row>
    <row r="165" spans="1:461" s="2" customFormat="1" ht="12.75" customHeight="1" x14ac:dyDescent="0.2">
      <c r="A165" s="22">
        <v>44651</v>
      </c>
      <c r="B165" s="30" t="s">
        <v>68</v>
      </c>
      <c r="C165" s="34"/>
      <c r="D165" s="34"/>
      <c r="E165" s="35"/>
      <c r="F165" s="35"/>
      <c r="G165" s="35"/>
      <c r="H165" s="35"/>
      <c r="I165" s="35"/>
      <c r="J165" s="35"/>
      <c r="K165" s="35"/>
      <c r="L165" s="35"/>
      <c r="M165" s="35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>
        <v>10</v>
      </c>
      <c r="AU165" s="36"/>
      <c r="AV165" s="36"/>
      <c r="AW165" s="36"/>
      <c r="AX165" s="36"/>
      <c r="AY165" s="36"/>
      <c r="AZ165" s="36"/>
      <c r="BA165" s="36">
        <v>50</v>
      </c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>
        <v>10</v>
      </c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10">
        <f t="shared" si="3"/>
        <v>70</v>
      </c>
      <c r="QL165" s="54"/>
      <c r="QM165" s="54"/>
      <c r="QN165" s="54"/>
      <c r="QO165" s="54"/>
      <c r="QP165" s="54">
        <v>3876.81</v>
      </c>
      <c r="QQ165" s="54"/>
      <c r="QR165" s="54"/>
      <c r="QS165" s="1"/>
    </row>
    <row r="166" spans="1:461" s="2" customFormat="1" ht="12.75" customHeight="1" x14ac:dyDescent="0.2">
      <c r="A166" s="22">
        <v>44651</v>
      </c>
      <c r="B166" s="25" t="s">
        <v>402</v>
      </c>
      <c r="C166" s="34"/>
      <c r="D166" s="34"/>
      <c r="E166" s="35"/>
      <c r="F166" s="35"/>
      <c r="G166" s="35"/>
      <c r="H166" s="35"/>
      <c r="I166" s="35"/>
      <c r="J166" s="35"/>
      <c r="K166" s="35"/>
      <c r="L166" s="35"/>
      <c r="M166" s="35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>
        <v>50</v>
      </c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10">
        <f t="shared" si="3"/>
        <v>50</v>
      </c>
      <c r="QL166" s="49"/>
      <c r="QM166" s="49"/>
      <c r="QN166" s="49">
        <v>2491.1999999999998</v>
      </c>
      <c r="QO166" s="49"/>
      <c r="QP166" s="49"/>
      <c r="QQ166" s="49"/>
      <c r="QR166" s="49"/>
      <c r="QS166" s="1"/>
    </row>
    <row r="167" spans="1:461" s="2" customFormat="1" ht="12.75" customHeight="1" x14ac:dyDescent="0.2">
      <c r="A167" s="22">
        <v>44652</v>
      </c>
      <c r="B167" s="30" t="s">
        <v>316</v>
      </c>
      <c r="C167" s="34"/>
      <c r="D167" s="34"/>
      <c r="E167" s="35"/>
      <c r="F167" s="35"/>
      <c r="G167" s="35"/>
      <c r="H167" s="35"/>
      <c r="I167" s="35"/>
      <c r="J167" s="35"/>
      <c r="K167" s="35"/>
      <c r="L167" s="35"/>
      <c r="M167" s="35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>
        <v>10</v>
      </c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10">
        <f t="shared" si="3"/>
        <v>10</v>
      </c>
      <c r="QL167" s="49"/>
      <c r="QM167" s="49"/>
      <c r="QN167" s="49"/>
      <c r="QO167" s="49">
        <v>1683.36</v>
      </c>
      <c r="QP167" s="49"/>
      <c r="QQ167" s="49"/>
      <c r="QR167" s="49"/>
      <c r="QS167" s="1"/>
    </row>
    <row r="168" spans="1:461" s="2" customFormat="1" ht="12.75" customHeight="1" x14ac:dyDescent="0.2">
      <c r="A168" s="22">
        <v>44652</v>
      </c>
      <c r="B168" s="25" t="s">
        <v>426</v>
      </c>
      <c r="C168" s="34"/>
      <c r="D168" s="34"/>
      <c r="E168" s="35"/>
      <c r="F168" s="35"/>
      <c r="G168" s="35"/>
      <c r="H168" s="35"/>
      <c r="I168" s="35"/>
      <c r="J168" s="35"/>
      <c r="K168" s="35"/>
      <c r="L168" s="35"/>
      <c r="M168" s="35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>
        <v>70</v>
      </c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10">
        <f t="shared" si="3"/>
        <v>70</v>
      </c>
      <c r="QL168" s="49"/>
      <c r="QM168" s="49"/>
      <c r="QN168" s="49"/>
      <c r="QO168" s="49">
        <v>3219.72</v>
      </c>
      <c r="QP168" s="49"/>
      <c r="QQ168" s="49"/>
      <c r="QR168" s="49"/>
      <c r="QS168" s="1"/>
    </row>
    <row r="169" spans="1:461" s="2" customFormat="1" ht="12.75" customHeight="1" x14ac:dyDescent="0.2">
      <c r="A169" s="22">
        <v>44652</v>
      </c>
      <c r="B169" s="25" t="s">
        <v>54</v>
      </c>
      <c r="C169" s="34"/>
      <c r="D169" s="34">
        <v>40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>
        <v>90</v>
      </c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>
        <v>50</v>
      </c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>
        <v>50</v>
      </c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>
        <v>20</v>
      </c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>
        <v>20</v>
      </c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10">
        <f t="shared" si="3"/>
        <v>270</v>
      </c>
      <c r="QL169" s="49"/>
      <c r="QM169" s="49"/>
      <c r="QN169" s="49"/>
      <c r="QO169" s="49">
        <f>1000+3000+3000+3585.2</f>
        <v>10585.2</v>
      </c>
      <c r="QP169" s="49"/>
      <c r="QQ169" s="49"/>
      <c r="QR169" s="49"/>
      <c r="QS169" s="1"/>
    </row>
    <row r="170" spans="1:461" s="2" customFormat="1" ht="12.75" customHeight="1" x14ac:dyDescent="0.2">
      <c r="A170" s="22">
        <v>44652</v>
      </c>
      <c r="B170" s="25" t="s">
        <v>461</v>
      </c>
      <c r="C170" s="34"/>
      <c r="D170" s="34"/>
      <c r="E170" s="35"/>
      <c r="F170" s="35"/>
      <c r="G170" s="35"/>
      <c r="H170" s="35"/>
      <c r="I170" s="35"/>
      <c r="J170" s="35"/>
      <c r="K170" s="35"/>
      <c r="L170" s="35"/>
      <c r="M170" s="35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>
        <v>20</v>
      </c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10">
        <f t="shared" si="3"/>
        <v>20</v>
      </c>
      <c r="QL170" s="49"/>
      <c r="QM170" s="49"/>
      <c r="QN170" s="49">
        <v>910.08</v>
      </c>
      <c r="QO170" s="49"/>
      <c r="QP170" s="49"/>
      <c r="QQ170" s="49"/>
      <c r="QR170" s="49"/>
      <c r="QS170" s="1"/>
    </row>
    <row r="171" spans="1:461" s="2" customFormat="1" ht="12.75" customHeight="1" x14ac:dyDescent="0.2">
      <c r="A171" s="22">
        <v>44652</v>
      </c>
      <c r="B171" s="25" t="s">
        <v>474</v>
      </c>
      <c r="C171" s="34"/>
      <c r="D171" s="34"/>
      <c r="E171" s="35"/>
      <c r="F171" s="35"/>
      <c r="G171" s="35"/>
      <c r="H171" s="35"/>
      <c r="I171" s="35"/>
      <c r="J171" s="35"/>
      <c r="K171" s="35"/>
      <c r="L171" s="35"/>
      <c r="M171" s="35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>
        <v>2</v>
      </c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10">
        <f t="shared" si="3"/>
        <v>2</v>
      </c>
      <c r="QL171" s="49"/>
      <c r="QM171" s="49"/>
      <c r="QN171" s="49">
        <v>110.35</v>
      </c>
      <c r="QO171" s="49"/>
      <c r="QP171" s="49"/>
      <c r="QQ171" s="49"/>
      <c r="QR171" s="49"/>
      <c r="QS171" s="1"/>
    </row>
    <row r="172" spans="1:461" s="2" customFormat="1" ht="12.75" customHeight="1" x14ac:dyDescent="0.2">
      <c r="A172" s="22">
        <v>44652</v>
      </c>
      <c r="B172" s="25" t="s">
        <v>338</v>
      </c>
      <c r="C172" s="34"/>
      <c r="D172" s="34"/>
      <c r="E172" s="35"/>
      <c r="F172" s="35"/>
      <c r="G172" s="35"/>
      <c r="H172" s="35"/>
      <c r="I172" s="35"/>
      <c r="J172" s="35"/>
      <c r="K172" s="35"/>
      <c r="L172" s="35"/>
      <c r="M172" s="35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>
        <v>10</v>
      </c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10">
        <f t="shared" si="3"/>
        <v>10</v>
      </c>
      <c r="QL172" s="49"/>
      <c r="QM172" s="49"/>
      <c r="QN172" s="49">
        <v>804.84</v>
      </c>
      <c r="QO172" s="49"/>
      <c r="QP172" s="49"/>
      <c r="QQ172" s="49"/>
      <c r="QR172" s="49"/>
      <c r="QS172" s="1"/>
    </row>
    <row r="173" spans="1:461" s="2" customFormat="1" ht="12.75" customHeight="1" x14ac:dyDescent="0.2">
      <c r="A173" s="22">
        <v>44652</v>
      </c>
      <c r="B173" s="30" t="s">
        <v>332</v>
      </c>
      <c r="C173" s="34"/>
      <c r="D173" s="34"/>
      <c r="E173" s="35"/>
      <c r="F173" s="35"/>
      <c r="G173" s="35"/>
      <c r="H173" s="35"/>
      <c r="I173" s="35"/>
      <c r="J173" s="35"/>
      <c r="K173" s="35"/>
      <c r="L173" s="35"/>
      <c r="M173" s="35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>
        <v>5</v>
      </c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>
        <v>3</v>
      </c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10">
        <f t="shared" si="3"/>
        <v>8</v>
      </c>
      <c r="QL173" s="49"/>
      <c r="QM173" s="49"/>
      <c r="QN173" s="49">
        <v>393.6</v>
      </c>
      <c r="QO173" s="49"/>
      <c r="QP173" s="49"/>
      <c r="QQ173" s="49"/>
      <c r="QR173" s="49"/>
      <c r="QS173" s="1"/>
    </row>
    <row r="174" spans="1:461" s="2" customFormat="1" ht="12.75" customHeight="1" x14ac:dyDescent="0.2">
      <c r="A174" s="22">
        <v>44652</v>
      </c>
      <c r="B174" s="30" t="s">
        <v>389</v>
      </c>
      <c r="C174" s="34"/>
      <c r="D174" s="34"/>
      <c r="E174" s="35"/>
      <c r="F174" s="35"/>
      <c r="G174" s="35"/>
      <c r="H174" s="35"/>
      <c r="I174" s="35"/>
      <c r="J174" s="35"/>
      <c r="K174" s="35"/>
      <c r="L174" s="35"/>
      <c r="M174" s="35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>
        <v>20</v>
      </c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10">
        <f t="shared" si="3"/>
        <v>20</v>
      </c>
      <c r="QL174" s="49"/>
      <c r="QM174" s="49">
        <v>65.28</v>
      </c>
      <c r="QN174" s="49">
        <f>870.72+390</f>
        <v>1260.72</v>
      </c>
      <c r="QO174" s="49"/>
      <c r="QP174" s="49"/>
      <c r="QQ174" s="49"/>
      <c r="QR174" s="49"/>
      <c r="QS174" s="1"/>
    </row>
    <row r="175" spans="1:461" s="2" customFormat="1" ht="12.75" customHeight="1" x14ac:dyDescent="0.2">
      <c r="A175" s="22">
        <v>44652</v>
      </c>
      <c r="B175" s="25" t="s">
        <v>308</v>
      </c>
      <c r="C175" s="34"/>
      <c r="D175" s="34"/>
      <c r="E175" s="35"/>
      <c r="F175" s="35"/>
      <c r="G175" s="35"/>
      <c r="H175" s="35"/>
      <c r="I175" s="35"/>
      <c r="J175" s="35"/>
      <c r="K175" s="35"/>
      <c r="L175" s="35"/>
      <c r="M175" s="35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>
        <v>2</v>
      </c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>
        <v>2</v>
      </c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>
        <v>2</v>
      </c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>
        <v>2</v>
      </c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10">
        <f t="shared" si="3"/>
        <v>8</v>
      </c>
      <c r="QL175" s="49"/>
      <c r="QM175" s="49"/>
      <c r="QN175" s="49">
        <v>559.53</v>
      </c>
      <c r="QO175" s="49"/>
      <c r="QP175" s="49"/>
      <c r="QQ175" s="49"/>
      <c r="QR175" s="49"/>
      <c r="QS175" s="1"/>
    </row>
    <row r="176" spans="1:461" s="2" customFormat="1" ht="12.75" customHeight="1" x14ac:dyDescent="0.2">
      <c r="A176" s="22">
        <v>44652</v>
      </c>
      <c r="B176" s="30" t="s">
        <v>467</v>
      </c>
      <c r="C176" s="34"/>
      <c r="D176" s="34"/>
      <c r="E176" s="35"/>
      <c r="F176" s="35"/>
      <c r="G176" s="35"/>
      <c r="H176" s="35"/>
      <c r="I176" s="35"/>
      <c r="J176" s="35"/>
      <c r="K176" s="35"/>
      <c r="L176" s="35"/>
      <c r="M176" s="35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>
        <v>0.9</v>
      </c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10">
        <f t="shared" si="3"/>
        <v>0.9</v>
      </c>
      <c r="QL176" s="49"/>
      <c r="QM176" s="49"/>
      <c r="QN176" s="49">
        <v>53.42</v>
      </c>
      <c r="QO176" s="49"/>
      <c r="QP176" s="49"/>
      <c r="QQ176" s="49"/>
      <c r="QR176" s="49"/>
      <c r="QS176" s="1"/>
    </row>
    <row r="177" spans="1:461" s="2" customFormat="1" ht="12.75" customHeight="1" x14ac:dyDescent="0.2">
      <c r="A177" s="22">
        <v>44652</v>
      </c>
      <c r="B177" s="25" t="s">
        <v>312</v>
      </c>
      <c r="C177" s="34"/>
      <c r="D177" s="34"/>
      <c r="E177" s="35"/>
      <c r="F177" s="35"/>
      <c r="G177" s="35"/>
      <c r="H177" s="35"/>
      <c r="I177" s="35"/>
      <c r="J177" s="35"/>
      <c r="K177" s="35"/>
      <c r="L177" s="35"/>
      <c r="M177" s="35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>
        <v>10</v>
      </c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>
        <v>80</v>
      </c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10">
        <f t="shared" si="3"/>
        <v>90</v>
      </c>
      <c r="QL177" s="49"/>
      <c r="QM177" s="49"/>
      <c r="QN177" s="49"/>
      <c r="QO177" s="49">
        <v>4888.32</v>
      </c>
      <c r="QP177" s="49"/>
      <c r="QQ177" s="49"/>
      <c r="QR177" s="49"/>
      <c r="QS177" s="1"/>
    </row>
    <row r="178" spans="1:461" s="2" customFormat="1" ht="12.75" customHeight="1" x14ac:dyDescent="0.2">
      <c r="A178" s="22">
        <v>44652</v>
      </c>
      <c r="B178" s="25" t="s">
        <v>468</v>
      </c>
      <c r="C178" s="34"/>
      <c r="D178" s="34"/>
      <c r="E178" s="35"/>
      <c r="F178" s="35"/>
      <c r="G178" s="35"/>
      <c r="H178" s="35"/>
      <c r="I178" s="35"/>
      <c r="J178" s="35"/>
      <c r="K178" s="35"/>
      <c r="L178" s="35"/>
      <c r="M178" s="35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>
        <v>50</v>
      </c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>
        <v>30</v>
      </c>
      <c r="BS178" s="36"/>
      <c r="BT178" s="36">
        <v>11</v>
      </c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>
        <v>40</v>
      </c>
      <c r="DR178" s="36"/>
      <c r="DS178" s="36"/>
      <c r="DT178" s="36"/>
      <c r="DU178" s="36"/>
      <c r="DV178" s="36"/>
      <c r="DW178" s="36"/>
      <c r="DX178" s="36">
        <v>10</v>
      </c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>
        <v>4.4000000000000004</v>
      </c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>
        <v>50</v>
      </c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10">
        <f t="shared" si="3"/>
        <v>195.4</v>
      </c>
      <c r="QL178" s="49"/>
      <c r="QM178" s="49"/>
      <c r="QN178" s="49"/>
      <c r="QO178" s="49">
        <v>16432.8</v>
      </c>
      <c r="QP178" s="49"/>
      <c r="QQ178" s="49"/>
      <c r="QR178" s="49"/>
      <c r="QS178" s="1"/>
    </row>
    <row r="179" spans="1:461" s="2" customFormat="1" ht="12.75" customHeight="1" x14ac:dyDescent="0.2">
      <c r="A179" s="22">
        <v>44655</v>
      </c>
      <c r="B179" s="30" t="s">
        <v>225</v>
      </c>
      <c r="C179" s="34"/>
      <c r="D179" s="34"/>
      <c r="E179" s="35"/>
      <c r="F179" s="35"/>
      <c r="G179" s="35"/>
      <c r="H179" s="35"/>
      <c r="I179" s="35"/>
      <c r="J179" s="35"/>
      <c r="K179" s="35"/>
      <c r="L179" s="35"/>
      <c r="M179" s="35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>
        <v>1</v>
      </c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10">
        <f t="shared" si="3"/>
        <v>1</v>
      </c>
      <c r="QL179" s="49"/>
      <c r="QM179" s="49"/>
      <c r="QN179" s="49"/>
      <c r="QO179" s="49">
        <v>51.61</v>
      </c>
      <c r="QP179" s="49"/>
      <c r="QQ179" s="49"/>
      <c r="QR179" s="49"/>
      <c r="QS179" s="1"/>
    </row>
    <row r="180" spans="1:461" s="2" customFormat="1" ht="12.75" customHeight="1" x14ac:dyDescent="0.2">
      <c r="A180" s="22">
        <v>44655</v>
      </c>
      <c r="B180" s="30" t="s">
        <v>460</v>
      </c>
      <c r="C180" s="34"/>
      <c r="D180" s="34"/>
      <c r="E180" s="35"/>
      <c r="F180" s="35"/>
      <c r="G180" s="35"/>
      <c r="H180" s="35"/>
      <c r="I180" s="35"/>
      <c r="J180" s="35"/>
      <c r="K180" s="35"/>
      <c r="L180" s="35"/>
      <c r="M180" s="35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>
        <v>2</v>
      </c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10">
        <f t="shared" si="3"/>
        <v>2</v>
      </c>
      <c r="QL180" s="49"/>
      <c r="QM180" s="49"/>
      <c r="QN180" s="49"/>
      <c r="QO180" s="49">
        <v>65.709999999999994</v>
      </c>
      <c r="QP180" s="49"/>
      <c r="QQ180" s="49"/>
      <c r="QR180" s="49"/>
      <c r="QS180" s="1"/>
    </row>
    <row r="181" spans="1:461" s="2" customFormat="1" ht="12.75" customHeight="1" x14ac:dyDescent="0.2">
      <c r="A181" s="22">
        <v>44655</v>
      </c>
      <c r="B181" s="30" t="s">
        <v>442</v>
      </c>
      <c r="C181" s="34"/>
      <c r="D181" s="34"/>
      <c r="E181" s="35"/>
      <c r="F181" s="35"/>
      <c r="G181" s="35"/>
      <c r="H181" s="35"/>
      <c r="I181" s="35"/>
      <c r="J181" s="35"/>
      <c r="K181" s="35"/>
      <c r="L181" s="35"/>
      <c r="M181" s="35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>
        <v>1.6</v>
      </c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10">
        <f t="shared" si="3"/>
        <v>1.6</v>
      </c>
      <c r="QL181" s="49"/>
      <c r="QM181" s="49"/>
      <c r="QN181" s="49">
        <v>149.12</v>
      </c>
      <c r="QO181" s="49"/>
      <c r="QP181" s="49"/>
      <c r="QQ181" s="49"/>
      <c r="QR181" s="49"/>
      <c r="QS181" s="1"/>
    </row>
    <row r="182" spans="1:461" s="2" customFormat="1" ht="12.75" customHeight="1" x14ac:dyDescent="0.2">
      <c r="A182" s="22">
        <v>44656</v>
      </c>
      <c r="B182" s="25" t="s">
        <v>110</v>
      </c>
      <c r="C182" s="34"/>
      <c r="D182" s="34"/>
      <c r="E182" s="35"/>
      <c r="F182" s="35"/>
      <c r="G182" s="35"/>
      <c r="H182" s="35"/>
      <c r="I182" s="35"/>
      <c r="J182" s="35"/>
      <c r="K182" s="35"/>
      <c r="L182" s="35"/>
      <c r="M182" s="35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>
        <v>27</v>
      </c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>
        <v>40</v>
      </c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>
        <v>50</v>
      </c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>
        <v>40</v>
      </c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10">
        <f t="shared" si="3"/>
        <v>157</v>
      </c>
      <c r="QL182" s="49"/>
      <c r="QM182" s="49"/>
      <c r="QN182" s="49">
        <v>4148.43</v>
      </c>
      <c r="QO182" s="49">
        <f>1500+700+1000+1921.86</f>
        <v>5121.8599999999997</v>
      </c>
      <c r="QP182" s="49"/>
      <c r="QQ182" s="49"/>
      <c r="QR182" s="49"/>
      <c r="QS182" s="1"/>
    </row>
    <row r="183" spans="1:461" s="2" customFormat="1" ht="12.75" customHeight="1" x14ac:dyDescent="0.2">
      <c r="A183" s="22">
        <v>44656</v>
      </c>
      <c r="B183" s="25" t="s">
        <v>476</v>
      </c>
      <c r="C183" s="34"/>
      <c r="D183" s="34"/>
      <c r="E183" s="35"/>
      <c r="F183" s="35"/>
      <c r="G183" s="35"/>
      <c r="H183" s="35"/>
      <c r="I183" s="35"/>
      <c r="J183" s="35"/>
      <c r="K183" s="35"/>
      <c r="L183" s="35"/>
      <c r="M183" s="35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>
        <v>3</v>
      </c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10">
        <f t="shared" si="3"/>
        <v>3</v>
      </c>
      <c r="QL183" s="49"/>
      <c r="QM183" s="49"/>
      <c r="QN183" s="49"/>
      <c r="QO183" s="49">
        <v>151.99</v>
      </c>
      <c r="QP183" s="49"/>
      <c r="QQ183" s="49"/>
      <c r="QR183" s="49"/>
      <c r="QS183" s="1"/>
    </row>
    <row r="184" spans="1:461" s="2" customFormat="1" ht="12.75" customHeight="1" x14ac:dyDescent="0.2">
      <c r="A184" s="22">
        <v>44656</v>
      </c>
      <c r="B184" s="30" t="s">
        <v>477</v>
      </c>
      <c r="C184" s="34"/>
      <c r="D184" s="34"/>
      <c r="E184" s="35"/>
      <c r="F184" s="35"/>
      <c r="G184" s="35"/>
      <c r="H184" s="35"/>
      <c r="I184" s="35"/>
      <c r="J184" s="35"/>
      <c r="K184" s="35"/>
      <c r="L184" s="35"/>
      <c r="M184" s="35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>
        <v>10</v>
      </c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10">
        <f t="shared" si="3"/>
        <v>10</v>
      </c>
      <c r="QL184" s="49"/>
      <c r="QM184" s="49"/>
      <c r="QN184" s="49"/>
      <c r="QO184" s="49">
        <v>1342.32</v>
      </c>
      <c r="QP184" s="49"/>
      <c r="QQ184" s="49"/>
      <c r="QR184" s="49"/>
      <c r="QS184" s="1"/>
    </row>
    <row r="185" spans="1:461" s="2" customFormat="1" ht="12.75" customHeight="1" x14ac:dyDescent="0.2">
      <c r="A185" s="22">
        <v>44656</v>
      </c>
      <c r="B185" s="30" t="s">
        <v>257</v>
      </c>
      <c r="C185" s="34"/>
      <c r="D185" s="34"/>
      <c r="E185" s="35">
        <v>60</v>
      </c>
      <c r="F185" s="35"/>
      <c r="G185" s="35"/>
      <c r="H185" s="35"/>
      <c r="I185" s="35"/>
      <c r="J185" s="35"/>
      <c r="K185" s="35"/>
      <c r="L185" s="35"/>
      <c r="M185" s="35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>
        <v>50</v>
      </c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10">
        <f t="shared" si="3"/>
        <v>110</v>
      </c>
      <c r="QL185" s="49"/>
      <c r="QM185" s="49"/>
      <c r="QN185" s="49"/>
      <c r="QO185" s="49"/>
      <c r="QP185" s="49">
        <v>4757.1400000000003</v>
      </c>
      <c r="QQ185" s="49"/>
      <c r="QR185" s="49"/>
      <c r="QS185" s="1"/>
    </row>
    <row r="186" spans="1:461" s="2" customFormat="1" ht="12.75" customHeight="1" x14ac:dyDescent="0.2">
      <c r="A186" s="22">
        <v>44656</v>
      </c>
      <c r="B186" s="30" t="s">
        <v>478</v>
      </c>
      <c r="C186" s="34"/>
      <c r="D186" s="34"/>
      <c r="E186" s="35"/>
      <c r="F186" s="35"/>
      <c r="G186" s="35"/>
      <c r="H186" s="35"/>
      <c r="I186" s="35"/>
      <c r="J186" s="35"/>
      <c r="K186" s="35"/>
      <c r="L186" s="35"/>
      <c r="M186" s="35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>
        <v>20</v>
      </c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10">
        <f t="shared" si="3"/>
        <v>20</v>
      </c>
      <c r="QL186" s="49"/>
      <c r="QM186" s="49"/>
      <c r="QN186" s="49"/>
      <c r="QO186" s="49">
        <v>862.08</v>
      </c>
      <c r="QP186" s="49"/>
      <c r="QQ186" s="49"/>
      <c r="QR186" s="49"/>
      <c r="QS186" s="1"/>
    </row>
    <row r="187" spans="1:461" s="2" customFormat="1" ht="12.75" customHeight="1" x14ac:dyDescent="0.2">
      <c r="A187" s="22">
        <v>44657</v>
      </c>
      <c r="B187" s="25" t="s">
        <v>452</v>
      </c>
      <c r="C187" s="34"/>
      <c r="D187" s="34"/>
      <c r="E187" s="35"/>
      <c r="F187" s="35"/>
      <c r="G187" s="35"/>
      <c r="H187" s="35"/>
      <c r="I187" s="35"/>
      <c r="J187" s="35"/>
      <c r="K187" s="35"/>
      <c r="L187" s="35"/>
      <c r="M187" s="35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>
        <v>1</v>
      </c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10">
        <f t="shared" si="3"/>
        <v>1</v>
      </c>
      <c r="QL187" s="49"/>
      <c r="QM187" s="49"/>
      <c r="QN187" s="49"/>
      <c r="QO187" s="49">
        <v>41.39</v>
      </c>
      <c r="QP187" s="49"/>
      <c r="QQ187" s="49"/>
      <c r="QR187" s="49"/>
      <c r="QS187" s="1"/>
    </row>
    <row r="188" spans="1:461" s="2" customFormat="1" ht="12.75" customHeight="1" x14ac:dyDescent="0.2">
      <c r="A188" s="22">
        <v>44658</v>
      </c>
      <c r="B188" s="30" t="s">
        <v>475</v>
      </c>
      <c r="C188" s="34"/>
      <c r="D188" s="34"/>
      <c r="E188" s="35"/>
      <c r="F188" s="35"/>
      <c r="G188" s="35"/>
      <c r="H188" s="35"/>
      <c r="I188" s="35"/>
      <c r="J188" s="35"/>
      <c r="K188" s="35"/>
      <c r="L188" s="35"/>
      <c r="M188" s="35"/>
      <c r="N188" s="36">
        <v>40</v>
      </c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10">
        <f t="shared" si="3"/>
        <v>40</v>
      </c>
      <c r="QL188" s="49"/>
      <c r="QM188" s="49"/>
      <c r="QN188" s="49"/>
      <c r="QO188" s="49">
        <v>4132.8</v>
      </c>
      <c r="QP188" s="49"/>
      <c r="QQ188" s="49"/>
      <c r="QR188" s="49"/>
      <c r="QS188" s="1"/>
    </row>
    <row r="189" spans="1:461" s="2" customFormat="1" ht="12.75" customHeight="1" x14ac:dyDescent="0.2">
      <c r="A189" s="22">
        <v>44658</v>
      </c>
      <c r="B189" s="30" t="s">
        <v>55</v>
      </c>
      <c r="C189" s="34"/>
      <c r="D189" s="34"/>
      <c r="E189" s="35"/>
      <c r="F189" s="35"/>
      <c r="G189" s="35"/>
      <c r="H189" s="35"/>
      <c r="I189" s="35"/>
      <c r="J189" s="35"/>
      <c r="K189" s="35"/>
      <c r="L189" s="35"/>
      <c r="M189" s="35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>
        <v>40</v>
      </c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>
        <v>50</v>
      </c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>
        <v>1</v>
      </c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>
        <v>1</v>
      </c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>
        <v>100</v>
      </c>
      <c r="QH189" s="36"/>
      <c r="QI189" s="36"/>
      <c r="QJ189" s="36"/>
      <c r="QK189" s="10">
        <f t="shared" si="3"/>
        <v>192</v>
      </c>
      <c r="QL189" s="49"/>
      <c r="QM189" s="54"/>
      <c r="QN189" s="54"/>
      <c r="QO189" s="49"/>
      <c r="QP189" s="49"/>
      <c r="QQ189" s="49"/>
      <c r="QR189" s="49">
        <v>8296.9699999999993</v>
      </c>
      <c r="QS189" s="1"/>
    </row>
    <row r="190" spans="1:461" s="2" customFormat="1" ht="12.75" customHeight="1" x14ac:dyDescent="0.2">
      <c r="A190" s="22">
        <v>44658</v>
      </c>
      <c r="B190" s="25" t="s">
        <v>443</v>
      </c>
      <c r="C190" s="34"/>
      <c r="D190" s="34"/>
      <c r="E190" s="35"/>
      <c r="F190" s="35"/>
      <c r="G190" s="35"/>
      <c r="H190" s="35"/>
      <c r="I190" s="35"/>
      <c r="J190" s="35"/>
      <c r="K190" s="35"/>
      <c r="L190" s="35"/>
      <c r="M190" s="35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>
        <v>20</v>
      </c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10">
        <f t="shared" si="3"/>
        <v>20</v>
      </c>
      <c r="QL190" s="49"/>
      <c r="QM190" s="49"/>
      <c r="QN190" s="49">
        <v>1230.24</v>
      </c>
      <c r="QO190" s="49"/>
      <c r="QP190" s="49"/>
      <c r="QQ190" s="49"/>
      <c r="QR190" s="49"/>
      <c r="QS190" s="1"/>
    </row>
    <row r="191" spans="1:461" s="2" customFormat="1" ht="12.75" customHeight="1" x14ac:dyDescent="0.2">
      <c r="A191" s="22">
        <v>44659</v>
      </c>
      <c r="B191" s="32" t="s">
        <v>19</v>
      </c>
      <c r="C191" s="34"/>
      <c r="D191" s="34"/>
      <c r="E191" s="35"/>
      <c r="F191" s="35"/>
      <c r="G191" s="35"/>
      <c r="H191" s="35"/>
      <c r="I191" s="35"/>
      <c r="J191" s="35"/>
      <c r="K191" s="35"/>
      <c r="L191" s="35"/>
      <c r="M191" s="35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>
        <v>110</v>
      </c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>
        <v>40</v>
      </c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10">
        <f t="shared" si="3"/>
        <v>150</v>
      </c>
      <c r="QL191" s="49"/>
      <c r="QM191" s="49"/>
      <c r="QN191" s="49"/>
      <c r="QO191" s="49"/>
      <c r="QP191" s="49"/>
      <c r="QQ191" s="49">
        <v>8778.24</v>
      </c>
      <c r="QR191" s="49"/>
      <c r="QS191" s="1"/>
    </row>
    <row r="192" spans="1:461" s="2" customFormat="1" ht="12.75" customHeight="1" x14ac:dyDescent="0.2">
      <c r="A192" s="22">
        <v>44659</v>
      </c>
      <c r="B192" s="30" t="s">
        <v>68</v>
      </c>
      <c r="C192" s="34"/>
      <c r="D192" s="34"/>
      <c r="E192" s="35"/>
      <c r="F192" s="35"/>
      <c r="G192" s="35"/>
      <c r="H192" s="35"/>
      <c r="I192" s="35"/>
      <c r="J192" s="35"/>
      <c r="K192" s="35"/>
      <c r="L192" s="35"/>
      <c r="M192" s="35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>
        <v>12</v>
      </c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10">
        <f t="shared" si="3"/>
        <v>12</v>
      </c>
      <c r="QL192" s="49"/>
      <c r="QM192" s="49"/>
      <c r="QN192" s="49"/>
      <c r="QO192" s="49"/>
      <c r="QP192" s="49"/>
      <c r="QQ192" s="49">
        <v>141.66999999999999</v>
      </c>
      <c r="QR192" s="49"/>
      <c r="QS192" s="1"/>
    </row>
    <row r="193" spans="1:461" s="2" customFormat="1" ht="12.75" customHeight="1" x14ac:dyDescent="0.2">
      <c r="A193" s="22">
        <v>44662</v>
      </c>
      <c r="B193" s="25" t="s">
        <v>261</v>
      </c>
      <c r="C193" s="34"/>
      <c r="D193" s="34"/>
      <c r="E193" s="35"/>
      <c r="F193" s="35"/>
      <c r="G193" s="35"/>
      <c r="H193" s="35"/>
      <c r="I193" s="35"/>
      <c r="J193" s="35"/>
      <c r="K193" s="35"/>
      <c r="L193" s="35"/>
      <c r="M193" s="35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>
        <v>240</v>
      </c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>
        <v>22</v>
      </c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10">
        <f t="shared" si="3"/>
        <v>262</v>
      </c>
      <c r="QL193" s="49"/>
      <c r="QM193" s="49"/>
      <c r="QN193" s="49"/>
      <c r="QO193" s="49"/>
      <c r="QP193" s="49">
        <v>2000</v>
      </c>
      <c r="QQ193" s="49">
        <v>10460.32</v>
      </c>
      <c r="QR193" s="49"/>
      <c r="QS193" s="1"/>
    </row>
    <row r="194" spans="1:461" s="2" customFormat="1" ht="12.75" customHeight="1" x14ac:dyDescent="0.2">
      <c r="A194" s="22">
        <v>44663</v>
      </c>
      <c r="B194" s="30" t="s">
        <v>445</v>
      </c>
      <c r="C194" s="34"/>
      <c r="D194" s="34"/>
      <c r="E194" s="35"/>
      <c r="F194" s="35"/>
      <c r="G194" s="35"/>
      <c r="H194" s="35"/>
      <c r="I194" s="35"/>
      <c r="J194" s="35"/>
      <c r="K194" s="35"/>
      <c r="L194" s="35"/>
      <c r="M194" s="35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>
        <v>100</v>
      </c>
      <c r="QE194" s="36"/>
      <c r="QF194" s="36"/>
      <c r="QG194" s="36"/>
      <c r="QH194" s="36"/>
      <c r="QI194" s="36"/>
      <c r="QJ194" s="36"/>
      <c r="QK194" s="10">
        <f t="shared" si="3"/>
        <v>100</v>
      </c>
      <c r="QL194" s="49"/>
      <c r="QM194" s="49"/>
      <c r="QN194" s="49"/>
      <c r="QO194" s="49">
        <v>16089.6</v>
      </c>
      <c r="QP194" s="49"/>
      <c r="QQ194" s="49"/>
      <c r="QR194" s="49"/>
      <c r="QS194" s="1"/>
    </row>
    <row r="195" spans="1:461" s="2" customFormat="1" ht="12.75" customHeight="1" x14ac:dyDescent="0.2">
      <c r="A195" s="22">
        <v>44663</v>
      </c>
      <c r="B195" s="30" t="s">
        <v>55</v>
      </c>
      <c r="C195" s="34"/>
      <c r="D195" s="34"/>
      <c r="E195" s="35"/>
      <c r="F195" s="35"/>
      <c r="G195" s="35"/>
      <c r="H195" s="35"/>
      <c r="I195" s="35"/>
      <c r="J195" s="35"/>
      <c r="K195" s="35"/>
      <c r="L195" s="35"/>
      <c r="M195" s="35"/>
      <c r="N195" s="36"/>
      <c r="O195" s="36"/>
      <c r="P195" s="36"/>
      <c r="Q195" s="36"/>
      <c r="R195" s="36"/>
      <c r="S195" s="36"/>
      <c r="T195" s="36"/>
      <c r="U195" s="36">
        <v>10</v>
      </c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>
        <v>200</v>
      </c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>
        <v>20</v>
      </c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>
        <v>40</v>
      </c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>
        <v>4.4000000000000004</v>
      </c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>
        <v>2</v>
      </c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>
        <v>250</v>
      </c>
      <c r="QH195" s="36"/>
      <c r="QI195" s="36"/>
      <c r="QJ195" s="36"/>
      <c r="QK195" s="10">
        <f t="shared" si="3"/>
        <v>526.4</v>
      </c>
      <c r="QL195" s="49"/>
      <c r="QM195" s="54"/>
      <c r="QN195" s="54"/>
      <c r="QO195" s="49"/>
      <c r="QP195" s="49"/>
      <c r="QQ195" s="49"/>
      <c r="QR195" s="49">
        <f>5000+16686.61</f>
        <v>21686.61</v>
      </c>
      <c r="QS195" s="1"/>
    </row>
    <row r="196" spans="1:461" s="2" customFormat="1" ht="12.75" customHeight="1" x14ac:dyDescent="0.2">
      <c r="A196" s="22">
        <v>44665</v>
      </c>
      <c r="B196" s="30" t="s">
        <v>477</v>
      </c>
      <c r="C196" s="34"/>
      <c r="D196" s="34"/>
      <c r="E196" s="35"/>
      <c r="F196" s="35"/>
      <c r="G196" s="35"/>
      <c r="H196" s="35"/>
      <c r="I196" s="35"/>
      <c r="J196" s="35"/>
      <c r="K196" s="35"/>
      <c r="L196" s="35"/>
      <c r="M196" s="35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>
        <v>10</v>
      </c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10">
        <f t="shared" si="3"/>
        <v>10</v>
      </c>
      <c r="QL196" s="49"/>
      <c r="QM196" s="49"/>
      <c r="QN196" s="49"/>
      <c r="QO196" s="49">
        <v>1290.48</v>
      </c>
      <c r="QP196" s="49"/>
      <c r="QQ196" s="49"/>
      <c r="QR196" s="49"/>
      <c r="QS196" s="1"/>
    </row>
    <row r="197" spans="1:461" s="2" customFormat="1" ht="12.75" customHeight="1" x14ac:dyDescent="0.2">
      <c r="A197" s="22">
        <v>44665</v>
      </c>
      <c r="B197" s="30" t="s">
        <v>456</v>
      </c>
      <c r="C197" s="34"/>
      <c r="D197" s="34"/>
      <c r="E197" s="35"/>
      <c r="F197" s="35"/>
      <c r="G197" s="35"/>
      <c r="H197" s="35"/>
      <c r="I197" s="35"/>
      <c r="J197" s="35"/>
      <c r="K197" s="35"/>
      <c r="L197" s="35"/>
      <c r="M197" s="35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>
        <v>2</v>
      </c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10">
        <f t="shared" si="3"/>
        <v>2</v>
      </c>
      <c r="QL197" s="49"/>
      <c r="QM197" s="49"/>
      <c r="QN197" s="49"/>
      <c r="QO197" s="49">
        <v>440.45</v>
      </c>
      <c r="QP197" s="49"/>
      <c r="QQ197" s="49"/>
      <c r="QR197" s="49"/>
      <c r="QS197" s="1"/>
    </row>
    <row r="198" spans="1:461" s="2" customFormat="1" ht="12.75" customHeight="1" x14ac:dyDescent="0.2">
      <c r="A198" s="22">
        <v>44665</v>
      </c>
      <c r="B198" s="30" t="s">
        <v>36</v>
      </c>
      <c r="C198" s="34"/>
      <c r="D198" s="34"/>
      <c r="E198" s="35"/>
      <c r="F198" s="35"/>
      <c r="G198" s="35"/>
      <c r="H198" s="35"/>
      <c r="I198" s="35"/>
      <c r="J198" s="35"/>
      <c r="K198" s="35"/>
      <c r="L198" s="35"/>
      <c r="M198" s="35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>
        <v>60</v>
      </c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10">
        <f t="shared" si="3"/>
        <v>60</v>
      </c>
      <c r="QL198" s="49"/>
      <c r="QM198" s="49"/>
      <c r="QN198" s="49"/>
      <c r="QO198" s="49"/>
      <c r="QP198" s="49">
        <v>5604.48</v>
      </c>
      <c r="QQ198" s="49"/>
      <c r="QR198" s="49"/>
      <c r="QS198" s="1"/>
    </row>
    <row r="199" spans="1:461" s="2" customFormat="1" ht="12.75" customHeight="1" x14ac:dyDescent="0.2">
      <c r="A199" s="22">
        <v>44665</v>
      </c>
      <c r="B199" s="30" t="s">
        <v>36</v>
      </c>
      <c r="C199" s="34"/>
      <c r="D199" s="34"/>
      <c r="E199" s="35"/>
      <c r="F199" s="35"/>
      <c r="G199" s="35"/>
      <c r="H199" s="35"/>
      <c r="I199" s="35"/>
      <c r="J199" s="35"/>
      <c r="K199" s="35"/>
      <c r="L199" s="35"/>
      <c r="M199" s="35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>
        <v>20</v>
      </c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10">
        <f t="shared" si="3"/>
        <v>20</v>
      </c>
      <c r="QL199" s="49"/>
      <c r="QM199" s="49"/>
      <c r="QN199" s="49"/>
      <c r="QO199" s="49"/>
      <c r="QP199" s="49">
        <v>957.84</v>
      </c>
      <c r="QQ199" s="49"/>
      <c r="QR199" s="49"/>
      <c r="QS199" s="1"/>
    </row>
    <row r="200" spans="1:461" s="2" customFormat="1" ht="12.75" customHeight="1" x14ac:dyDescent="0.2">
      <c r="A200" s="22">
        <v>44665</v>
      </c>
      <c r="B200" s="30" t="s">
        <v>258</v>
      </c>
      <c r="C200" s="34"/>
      <c r="D200" s="34"/>
      <c r="E200" s="35"/>
      <c r="F200" s="35"/>
      <c r="G200" s="35"/>
      <c r="H200" s="35"/>
      <c r="I200" s="35"/>
      <c r="J200" s="35"/>
      <c r="K200" s="35"/>
      <c r="L200" s="35"/>
      <c r="M200" s="35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>
        <v>1</v>
      </c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10">
        <f t="shared" si="3"/>
        <v>1</v>
      </c>
      <c r="QL200" s="49"/>
      <c r="QM200" s="49"/>
      <c r="QN200" s="49"/>
      <c r="QO200" s="49"/>
      <c r="QP200" s="49">
        <v>34.659999999999997</v>
      </c>
      <c r="QQ200" s="49"/>
      <c r="QR200" s="49"/>
      <c r="QS200" s="1"/>
    </row>
    <row r="201" spans="1:461" s="2" customFormat="1" ht="12.75" customHeight="1" x14ac:dyDescent="0.2">
      <c r="A201" s="22">
        <v>44665</v>
      </c>
      <c r="B201" s="25" t="s">
        <v>440</v>
      </c>
      <c r="C201" s="34"/>
      <c r="D201" s="34"/>
      <c r="E201" s="35"/>
      <c r="F201" s="35"/>
      <c r="G201" s="35"/>
      <c r="H201" s="35"/>
      <c r="I201" s="35"/>
      <c r="J201" s="35"/>
      <c r="K201" s="35"/>
      <c r="L201" s="35"/>
      <c r="M201" s="35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>
        <v>14</v>
      </c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10">
        <f t="shared" si="3"/>
        <v>14</v>
      </c>
      <c r="QL201" s="49"/>
      <c r="QM201" s="49"/>
      <c r="QN201" s="49"/>
      <c r="QO201" s="49">
        <v>1649.76</v>
      </c>
      <c r="QP201" s="49"/>
      <c r="QQ201" s="49"/>
      <c r="QR201" s="49"/>
      <c r="QS201" s="1"/>
    </row>
    <row r="202" spans="1:461" s="2" customFormat="1" ht="12.75" customHeight="1" x14ac:dyDescent="0.2">
      <c r="A202" s="22">
        <v>44665</v>
      </c>
      <c r="B202" s="25" t="s">
        <v>312</v>
      </c>
      <c r="C202" s="34"/>
      <c r="D202" s="34"/>
      <c r="E202" s="35"/>
      <c r="F202" s="35"/>
      <c r="G202" s="35"/>
      <c r="H202" s="35"/>
      <c r="I202" s="35"/>
      <c r="J202" s="35"/>
      <c r="K202" s="35"/>
      <c r="L202" s="35"/>
      <c r="M202" s="35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>
        <v>200</v>
      </c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10">
        <f t="shared" si="3"/>
        <v>200</v>
      </c>
      <c r="QL202" s="49"/>
      <c r="QM202" s="49"/>
      <c r="QN202" s="49"/>
      <c r="QO202" s="49"/>
      <c r="QP202" s="49">
        <f>5000+5869.6</f>
        <v>10869.6</v>
      </c>
      <c r="QQ202" s="49"/>
      <c r="QR202" s="49"/>
      <c r="QS202" s="1"/>
    </row>
    <row r="203" spans="1:461" s="2" customFormat="1" ht="12.75" customHeight="1" x14ac:dyDescent="0.2">
      <c r="A203" s="22">
        <v>44665</v>
      </c>
      <c r="B203" s="25" t="s">
        <v>312</v>
      </c>
      <c r="C203" s="34"/>
      <c r="D203" s="34"/>
      <c r="E203" s="35"/>
      <c r="F203" s="35"/>
      <c r="G203" s="35"/>
      <c r="H203" s="35"/>
      <c r="I203" s="35"/>
      <c r="J203" s="35"/>
      <c r="K203" s="35"/>
      <c r="L203" s="35"/>
      <c r="M203" s="35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>
        <v>40</v>
      </c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>
        <v>10</v>
      </c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10">
        <f t="shared" si="3"/>
        <v>50</v>
      </c>
      <c r="QL203" s="49"/>
      <c r="QM203" s="49"/>
      <c r="QN203" s="49"/>
      <c r="QO203" s="49"/>
      <c r="QP203" s="49">
        <f>2760.16+130.4</f>
        <v>2890.56</v>
      </c>
      <c r="QQ203" s="49"/>
      <c r="QR203" s="49"/>
      <c r="QS203" s="1"/>
    </row>
    <row r="204" spans="1:461" s="2" customFormat="1" ht="12.75" customHeight="1" x14ac:dyDescent="0.2">
      <c r="A204" s="22">
        <v>44666</v>
      </c>
      <c r="B204" s="25" t="s">
        <v>25</v>
      </c>
      <c r="C204" s="34"/>
      <c r="D204" s="34"/>
      <c r="E204" s="35"/>
      <c r="F204" s="35"/>
      <c r="G204" s="35"/>
      <c r="H204" s="35"/>
      <c r="I204" s="35"/>
      <c r="J204" s="35"/>
      <c r="K204" s="35"/>
      <c r="L204" s="35"/>
      <c r="M204" s="35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>
        <v>10</v>
      </c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10">
        <f t="shared" si="3"/>
        <v>10</v>
      </c>
      <c r="QL204" s="49"/>
      <c r="QM204" s="49"/>
      <c r="QN204" s="49"/>
      <c r="QO204" s="49">
        <v>794.88</v>
      </c>
      <c r="QP204" s="49"/>
      <c r="QQ204" s="49"/>
      <c r="QR204" s="49"/>
      <c r="QS204" s="1"/>
    </row>
    <row r="205" spans="1:461" s="2" customFormat="1" ht="12.75" customHeight="1" x14ac:dyDescent="0.2">
      <c r="A205" s="22">
        <v>44666</v>
      </c>
      <c r="B205" s="25" t="s">
        <v>376</v>
      </c>
      <c r="C205" s="34"/>
      <c r="D205" s="34"/>
      <c r="E205" s="35"/>
      <c r="F205" s="35"/>
      <c r="G205" s="35"/>
      <c r="H205" s="35"/>
      <c r="I205" s="35"/>
      <c r="J205" s="35"/>
      <c r="K205" s="35"/>
      <c r="L205" s="35"/>
      <c r="M205" s="35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>
        <v>2</v>
      </c>
      <c r="NB205" s="36">
        <v>2</v>
      </c>
      <c r="NC205" s="36"/>
      <c r="ND205" s="36"/>
      <c r="NE205" s="36"/>
      <c r="NF205" s="36"/>
      <c r="NG205" s="36"/>
      <c r="NH205" s="36"/>
      <c r="NI205" s="36"/>
      <c r="NJ205" s="36">
        <v>1</v>
      </c>
      <c r="NK205" s="36"/>
      <c r="NL205" s="36"/>
      <c r="NM205" s="36"/>
      <c r="NN205" s="36"/>
      <c r="NO205" s="36"/>
      <c r="NP205" s="36"/>
      <c r="NQ205" s="36"/>
      <c r="NR205" s="36">
        <v>1</v>
      </c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>
        <v>2</v>
      </c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10">
        <f t="shared" si="3"/>
        <v>8</v>
      </c>
      <c r="QL205" s="49"/>
      <c r="QM205" s="49"/>
      <c r="QN205" s="49">
        <v>656.77</v>
      </c>
      <c r="QO205" s="49"/>
      <c r="QP205" s="49"/>
      <c r="QQ205" s="49"/>
      <c r="QR205" s="49"/>
      <c r="QS205" s="1"/>
    </row>
    <row r="206" spans="1:461" s="2" customFormat="1" ht="12.75" customHeight="1" x14ac:dyDescent="0.2">
      <c r="A206" s="22">
        <v>44666</v>
      </c>
      <c r="B206" s="25" t="s">
        <v>462</v>
      </c>
      <c r="C206" s="34"/>
      <c r="D206" s="34"/>
      <c r="E206" s="35"/>
      <c r="F206" s="35"/>
      <c r="G206" s="35"/>
      <c r="H206" s="35"/>
      <c r="I206" s="35"/>
      <c r="J206" s="35"/>
      <c r="K206" s="35"/>
      <c r="L206" s="35"/>
      <c r="M206" s="35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>
        <v>1</v>
      </c>
      <c r="LZ206" s="36"/>
      <c r="MA206" s="36"/>
      <c r="MB206" s="36"/>
      <c r="MC206" s="36"/>
      <c r="MD206" s="36"/>
      <c r="ME206" s="36"/>
      <c r="MF206" s="36"/>
      <c r="MG206" s="36"/>
      <c r="MH206" s="36">
        <v>1</v>
      </c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>
        <v>5</v>
      </c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10">
        <f t="shared" si="3"/>
        <v>7</v>
      </c>
      <c r="QL206" s="49"/>
      <c r="QM206" s="49"/>
      <c r="QN206" s="49"/>
      <c r="QO206" s="49">
        <v>855.56</v>
      </c>
      <c r="QP206" s="49"/>
      <c r="QQ206" s="49"/>
      <c r="QR206" s="49"/>
      <c r="QS206" s="1"/>
    </row>
    <row r="207" spans="1:461" s="2" customFormat="1" ht="12.75" customHeight="1" x14ac:dyDescent="0.2">
      <c r="A207" s="22">
        <v>44666</v>
      </c>
      <c r="B207" s="30" t="s">
        <v>225</v>
      </c>
      <c r="C207" s="34"/>
      <c r="D207" s="34"/>
      <c r="E207" s="35"/>
      <c r="F207" s="35"/>
      <c r="G207" s="35"/>
      <c r="H207" s="35"/>
      <c r="I207" s="35"/>
      <c r="J207" s="35"/>
      <c r="K207" s="35"/>
      <c r="L207" s="35"/>
      <c r="M207" s="35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>
        <v>1</v>
      </c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10">
        <f t="shared" si="3"/>
        <v>1</v>
      </c>
      <c r="QL207" s="49"/>
      <c r="QM207" s="49"/>
      <c r="QN207" s="49"/>
      <c r="QO207" s="49">
        <f>167.9+336.2+163.8</f>
        <v>667.90000000000009</v>
      </c>
      <c r="QP207" s="49"/>
      <c r="QQ207" s="49"/>
      <c r="QR207" s="49"/>
      <c r="QS207" s="1"/>
    </row>
    <row r="208" spans="1:461" s="2" customFormat="1" ht="12.75" customHeight="1" x14ac:dyDescent="0.2">
      <c r="A208" s="22">
        <v>44666</v>
      </c>
      <c r="B208" s="30" t="s">
        <v>410</v>
      </c>
      <c r="C208" s="34"/>
      <c r="D208" s="34"/>
      <c r="E208" s="35"/>
      <c r="F208" s="35"/>
      <c r="G208" s="35"/>
      <c r="H208" s="35"/>
      <c r="I208" s="35"/>
      <c r="J208" s="35"/>
      <c r="K208" s="35"/>
      <c r="L208" s="35"/>
      <c r="M208" s="35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>
        <v>10</v>
      </c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10">
        <f t="shared" si="3"/>
        <v>10</v>
      </c>
      <c r="QL208" s="49"/>
      <c r="QM208" s="49"/>
      <c r="QN208" s="49"/>
      <c r="QO208" s="49">
        <v>2309.2800000000002</v>
      </c>
      <c r="QP208" s="49"/>
      <c r="QQ208" s="49"/>
      <c r="QR208" s="49"/>
      <c r="QS208" s="1"/>
    </row>
    <row r="209" spans="1:461" s="2" customFormat="1" ht="12.75" customHeight="1" x14ac:dyDescent="0.2">
      <c r="A209" s="22">
        <v>44666</v>
      </c>
      <c r="B209" s="30" t="s">
        <v>328</v>
      </c>
      <c r="C209" s="34"/>
      <c r="D209" s="34"/>
      <c r="E209" s="35"/>
      <c r="F209" s="35"/>
      <c r="G209" s="35"/>
      <c r="H209" s="35"/>
      <c r="I209" s="35"/>
      <c r="J209" s="35"/>
      <c r="K209" s="35"/>
      <c r="L209" s="35"/>
      <c r="M209" s="35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>
        <v>40</v>
      </c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10">
        <f t="shared" si="3"/>
        <v>40</v>
      </c>
      <c r="QL209" s="49"/>
      <c r="QM209" s="49"/>
      <c r="QN209" s="49"/>
      <c r="QO209" s="49">
        <v>3235.2</v>
      </c>
      <c r="QP209" s="49"/>
      <c r="QQ209" s="49"/>
      <c r="QR209" s="49"/>
      <c r="QS209" s="1"/>
    </row>
    <row r="210" spans="1:461" s="2" customFormat="1" ht="12.75" customHeight="1" x14ac:dyDescent="0.2">
      <c r="A210" s="22">
        <v>44669</v>
      </c>
      <c r="B210" s="30" t="s">
        <v>149</v>
      </c>
      <c r="C210" s="34"/>
      <c r="D210" s="34"/>
      <c r="E210" s="35"/>
      <c r="F210" s="35"/>
      <c r="G210" s="35"/>
      <c r="H210" s="35"/>
      <c r="I210" s="35"/>
      <c r="J210" s="35"/>
      <c r="K210" s="35"/>
      <c r="L210" s="35"/>
      <c r="M210" s="35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>
        <v>10</v>
      </c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10">
        <f t="shared" si="3"/>
        <v>10</v>
      </c>
      <c r="QL210" s="49"/>
      <c r="QM210" s="49"/>
      <c r="QN210" s="49"/>
      <c r="QO210" s="49"/>
      <c r="QP210" s="49"/>
      <c r="QQ210" s="49">
        <v>760.11</v>
      </c>
      <c r="QR210" s="49"/>
      <c r="QS210" s="1"/>
    </row>
    <row r="211" spans="1:461" s="2" customFormat="1" ht="12.75" customHeight="1" x14ac:dyDescent="0.2">
      <c r="A211" s="22">
        <v>44669</v>
      </c>
      <c r="B211" s="25" t="s">
        <v>312</v>
      </c>
      <c r="C211" s="34"/>
      <c r="D211" s="34"/>
      <c r="E211" s="35"/>
      <c r="F211" s="35"/>
      <c r="G211" s="35"/>
      <c r="H211" s="35"/>
      <c r="I211" s="35"/>
      <c r="J211" s="35"/>
      <c r="K211" s="35"/>
      <c r="L211" s="35"/>
      <c r="M211" s="35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>
        <v>9</v>
      </c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>
        <v>5</v>
      </c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>
        <v>60</v>
      </c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>
        <v>50</v>
      </c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10">
        <f t="shared" si="3"/>
        <v>124</v>
      </c>
      <c r="QL211" s="49"/>
      <c r="QM211" s="49"/>
      <c r="QN211" s="49"/>
      <c r="QO211" s="49"/>
      <c r="QP211" s="49">
        <f>2500+739.84+5000</f>
        <v>8239.84</v>
      </c>
      <c r="QQ211" s="49">
        <v>519.05999999999995</v>
      </c>
      <c r="QR211" s="49"/>
      <c r="QS211" s="1"/>
    </row>
    <row r="212" spans="1:461" s="2" customFormat="1" ht="12.75" customHeight="1" x14ac:dyDescent="0.2">
      <c r="A212" s="22">
        <v>44669</v>
      </c>
      <c r="B212" s="30" t="s">
        <v>55</v>
      </c>
      <c r="C212" s="34"/>
      <c r="D212" s="34"/>
      <c r="E212" s="35"/>
      <c r="F212" s="35"/>
      <c r="G212" s="35"/>
      <c r="H212" s="35"/>
      <c r="I212" s="35"/>
      <c r="J212" s="35"/>
      <c r="K212" s="35"/>
      <c r="L212" s="35"/>
      <c r="M212" s="35"/>
      <c r="N212" s="36"/>
      <c r="O212" s="36"/>
      <c r="P212" s="36"/>
      <c r="Q212" s="36"/>
      <c r="R212" s="36"/>
      <c r="S212" s="36"/>
      <c r="T212" s="36"/>
      <c r="U212" s="36">
        <v>20</v>
      </c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>
        <v>1</v>
      </c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>
        <v>140</v>
      </c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>
        <v>50</v>
      </c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>
        <v>10</v>
      </c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>
        <v>1</v>
      </c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10">
        <f t="shared" si="3"/>
        <v>222</v>
      </c>
      <c r="QL212" s="49"/>
      <c r="QM212" s="54"/>
      <c r="QN212" s="54"/>
      <c r="QO212" s="49"/>
      <c r="QP212" s="49"/>
      <c r="QQ212" s="49"/>
      <c r="QR212" s="49"/>
      <c r="QS212" s="1"/>
    </row>
    <row r="213" spans="1:461" s="2" customFormat="1" ht="12.75" customHeight="1" x14ac:dyDescent="0.2">
      <c r="A213" s="22">
        <v>44670</v>
      </c>
      <c r="B213" s="25" t="s">
        <v>443</v>
      </c>
      <c r="C213" s="34"/>
      <c r="D213" s="34"/>
      <c r="E213" s="35"/>
      <c r="F213" s="35"/>
      <c r="G213" s="35"/>
      <c r="H213" s="35"/>
      <c r="I213" s="35"/>
      <c r="J213" s="35"/>
      <c r="K213" s="35"/>
      <c r="L213" s="35"/>
      <c r="M213" s="35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>
        <v>1</v>
      </c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10">
        <f t="shared" si="3"/>
        <v>1</v>
      </c>
      <c r="QL213" s="49"/>
      <c r="QM213" s="54"/>
      <c r="QN213" s="54"/>
      <c r="QO213" s="49">
        <v>47.69</v>
      </c>
      <c r="QP213" s="49"/>
      <c r="QQ213" s="49"/>
      <c r="QR213" s="49"/>
      <c r="QS213" s="1"/>
    </row>
    <row r="214" spans="1:461" s="2" customFormat="1" ht="12.75" customHeight="1" x14ac:dyDescent="0.2">
      <c r="A214" s="22">
        <v>44670</v>
      </c>
      <c r="B214" s="30" t="s">
        <v>317</v>
      </c>
      <c r="C214" s="34"/>
      <c r="D214" s="34"/>
      <c r="E214" s="35"/>
      <c r="F214" s="35"/>
      <c r="G214" s="35"/>
      <c r="H214" s="35"/>
      <c r="I214" s="35"/>
      <c r="J214" s="35"/>
      <c r="K214" s="35"/>
      <c r="L214" s="35"/>
      <c r="M214" s="35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>
        <v>1</v>
      </c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10">
        <f t="shared" si="3"/>
        <v>1</v>
      </c>
      <c r="QL214" s="49"/>
      <c r="QM214" s="49"/>
      <c r="QN214" s="49"/>
      <c r="QO214" s="49">
        <v>93.46</v>
      </c>
      <c r="QP214" s="49"/>
      <c r="QQ214" s="49"/>
      <c r="QR214" s="49"/>
      <c r="QS214" s="1"/>
    </row>
    <row r="215" spans="1:461" s="2" customFormat="1" ht="12.75" customHeight="1" x14ac:dyDescent="0.2">
      <c r="A215" s="22">
        <v>44670</v>
      </c>
      <c r="B215" s="25" t="s">
        <v>54</v>
      </c>
      <c r="C215" s="34"/>
      <c r="D215" s="34"/>
      <c r="E215" s="35"/>
      <c r="F215" s="35"/>
      <c r="G215" s="35"/>
      <c r="H215" s="35"/>
      <c r="I215" s="35"/>
      <c r="J215" s="35"/>
      <c r="K215" s="35"/>
      <c r="L215" s="35"/>
      <c r="M215" s="35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>
        <v>10</v>
      </c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10">
        <f t="shared" si="3"/>
        <v>10</v>
      </c>
      <c r="QL215" s="49"/>
      <c r="QM215" s="49"/>
      <c r="QN215" s="49"/>
      <c r="QO215" s="49">
        <v>562.07000000000005</v>
      </c>
      <c r="QP215" s="49">
        <v>23.29</v>
      </c>
      <c r="QQ215" s="49"/>
      <c r="QR215" s="49"/>
      <c r="QS215" s="1"/>
    </row>
    <row r="216" spans="1:461" s="2" customFormat="1" ht="12.75" customHeight="1" x14ac:dyDescent="0.2">
      <c r="A216" s="22">
        <v>44670</v>
      </c>
      <c r="B216" s="25" t="s">
        <v>54</v>
      </c>
      <c r="C216" s="34"/>
      <c r="D216" s="34"/>
      <c r="E216" s="35"/>
      <c r="F216" s="35"/>
      <c r="G216" s="35"/>
      <c r="H216" s="35"/>
      <c r="I216" s="35"/>
      <c r="J216" s="35"/>
      <c r="K216" s="35"/>
      <c r="L216" s="35"/>
      <c r="M216" s="35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>
        <v>10</v>
      </c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>
        <v>1.6</v>
      </c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10">
        <f t="shared" si="3"/>
        <v>11.6</v>
      </c>
      <c r="QL216" s="49"/>
      <c r="QM216" s="49"/>
      <c r="QN216" s="49"/>
      <c r="QO216" s="49">
        <v>631.33000000000004</v>
      </c>
      <c r="QP216" s="49">
        <v>0.78</v>
      </c>
      <c r="QQ216" s="49"/>
      <c r="QR216" s="49"/>
      <c r="QS216" s="1"/>
    </row>
    <row r="217" spans="1:461" s="2" customFormat="1" ht="12.75" customHeight="1" x14ac:dyDescent="0.2">
      <c r="A217" s="22">
        <v>44670</v>
      </c>
      <c r="B217" s="25" t="s">
        <v>376</v>
      </c>
      <c r="C217" s="34"/>
      <c r="D217" s="34"/>
      <c r="E217" s="35"/>
      <c r="F217" s="35"/>
      <c r="G217" s="35"/>
      <c r="H217" s="35"/>
      <c r="I217" s="35"/>
      <c r="J217" s="35"/>
      <c r="K217" s="35"/>
      <c r="L217" s="35"/>
      <c r="M217" s="35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>
        <v>2</v>
      </c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10">
        <f t="shared" si="3"/>
        <v>2</v>
      </c>
      <c r="QL217" s="49"/>
      <c r="QM217" s="49"/>
      <c r="QN217" s="49"/>
      <c r="QO217" s="49">
        <v>107.04</v>
      </c>
      <c r="QP217" s="49"/>
      <c r="QQ217" s="49"/>
      <c r="QR217" s="49"/>
      <c r="QS217" s="1"/>
    </row>
    <row r="218" spans="1:461" s="2" customFormat="1" ht="12.75" customHeight="1" x14ac:dyDescent="0.2">
      <c r="A218" s="22">
        <v>44670</v>
      </c>
      <c r="B218" s="30" t="s">
        <v>442</v>
      </c>
      <c r="C218" s="34"/>
      <c r="D218" s="34"/>
      <c r="E218" s="35"/>
      <c r="F218" s="35"/>
      <c r="G218" s="35"/>
      <c r="H218" s="35"/>
      <c r="I218" s="35"/>
      <c r="J218" s="35"/>
      <c r="K218" s="35"/>
      <c r="L218" s="35"/>
      <c r="M218" s="35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>
        <v>1.6</v>
      </c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10">
        <f t="shared" si="3"/>
        <v>1.6</v>
      </c>
      <c r="QL218" s="49"/>
      <c r="QM218" s="49"/>
      <c r="QN218" s="49"/>
      <c r="QO218" s="49">
        <v>137.6</v>
      </c>
      <c r="QP218" s="49"/>
      <c r="QQ218" s="49"/>
      <c r="QR218" s="49"/>
      <c r="QS218" s="1"/>
    </row>
    <row r="219" spans="1:461" s="2" customFormat="1" ht="12.75" customHeight="1" x14ac:dyDescent="0.2">
      <c r="A219" s="22">
        <v>44670</v>
      </c>
      <c r="B219" s="30" t="s">
        <v>173</v>
      </c>
      <c r="C219" s="34"/>
      <c r="D219" s="34"/>
      <c r="E219" s="35"/>
      <c r="F219" s="35"/>
      <c r="G219" s="35"/>
      <c r="H219" s="35"/>
      <c r="I219" s="35"/>
      <c r="J219" s="35"/>
      <c r="K219" s="35"/>
      <c r="L219" s="35"/>
      <c r="M219" s="35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>
        <v>30</v>
      </c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10">
        <f t="shared" ref="QK219:QK295" si="4">SUBTOTAL(9,C219:QJ219)</f>
        <v>30</v>
      </c>
      <c r="QL219" s="49"/>
      <c r="QM219" s="49"/>
      <c r="QN219" s="49"/>
      <c r="QO219" s="49"/>
      <c r="QP219" s="49">
        <v>2108.88</v>
      </c>
      <c r="QQ219" s="49"/>
      <c r="QR219" s="49"/>
      <c r="QS219" s="1"/>
    </row>
    <row r="220" spans="1:461" s="2" customFormat="1" ht="12.75" customHeight="1" x14ac:dyDescent="0.2">
      <c r="A220" s="22">
        <v>44670</v>
      </c>
      <c r="B220" s="25" t="s">
        <v>116</v>
      </c>
      <c r="C220" s="34"/>
      <c r="D220" s="34"/>
      <c r="E220" s="35"/>
      <c r="F220" s="35"/>
      <c r="G220" s="35"/>
      <c r="H220" s="35"/>
      <c r="I220" s="35"/>
      <c r="J220" s="35"/>
      <c r="K220" s="35"/>
      <c r="L220" s="35"/>
      <c r="M220" s="35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>
        <v>20</v>
      </c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>
        <v>0.8</v>
      </c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10">
        <f t="shared" si="4"/>
        <v>20.8</v>
      </c>
      <c r="QL220" s="49"/>
      <c r="QM220" s="49"/>
      <c r="QN220" s="49"/>
      <c r="QO220" s="49"/>
      <c r="QP220" s="49">
        <f>180.46+500.6</f>
        <v>681.06000000000006</v>
      </c>
      <c r="QQ220" s="49"/>
      <c r="QR220" s="49"/>
      <c r="QS220" s="1"/>
    </row>
    <row r="221" spans="1:461" s="2" customFormat="1" ht="12.75" customHeight="1" x14ac:dyDescent="0.2">
      <c r="A221" s="22">
        <v>44671</v>
      </c>
      <c r="B221" s="25" t="s">
        <v>468</v>
      </c>
      <c r="C221" s="34"/>
      <c r="D221" s="34"/>
      <c r="E221" s="35"/>
      <c r="F221" s="35"/>
      <c r="G221" s="35"/>
      <c r="H221" s="35"/>
      <c r="I221" s="35"/>
      <c r="J221" s="35"/>
      <c r="K221" s="35"/>
      <c r="L221" s="35"/>
      <c r="M221" s="35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>
        <v>10</v>
      </c>
      <c r="AX221" s="36"/>
      <c r="AY221" s="36"/>
      <c r="AZ221" s="36">
        <v>20</v>
      </c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>
        <v>5</v>
      </c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>
        <v>2</v>
      </c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>
        <v>70</v>
      </c>
      <c r="DR221" s="36"/>
      <c r="DS221" s="36"/>
      <c r="DT221" s="36"/>
      <c r="DU221" s="36">
        <v>100</v>
      </c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>
        <v>20</v>
      </c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>
        <v>11</v>
      </c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10">
        <f t="shared" si="4"/>
        <v>238</v>
      </c>
      <c r="QL221" s="49"/>
      <c r="QM221" s="49"/>
      <c r="QN221" s="49"/>
      <c r="QO221" s="49">
        <v>17297.28</v>
      </c>
      <c r="QP221" s="49"/>
      <c r="QQ221" s="49"/>
      <c r="QR221" s="49"/>
      <c r="QS221" s="1"/>
    </row>
    <row r="222" spans="1:461" s="2" customFormat="1" ht="12.75" customHeight="1" x14ac:dyDescent="0.2">
      <c r="A222" s="22">
        <v>44672</v>
      </c>
      <c r="B222" s="30" t="s">
        <v>317</v>
      </c>
      <c r="C222" s="34"/>
      <c r="D222" s="34"/>
      <c r="E222" s="35"/>
      <c r="F222" s="35"/>
      <c r="G222" s="35"/>
      <c r="H222" s="35"/>
      <c r="I222" s="35"/>
      <c r="J222" s="35"/>
      <c r="K222" s="35"/>
      <c r="L222" s="35"/>
      <c r="M222" s="35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>
        <v>10</v>
      </c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10">
        <f t="shared" si="4"/>
        <v>10</v>
      </c>
      <c r="QL222" s="49"/>
      <c r="QM222" s="49"/>
      <c r="QN222" s="49"/>
      <c r="QO222" s="49">
        <v>602.28</v>
      </c>
      <c r="QP222" s="49"/>
      <c r="QQ222" s="49"/>
      <c r="QR222" s="49"/>
      <c r="QS222" s="1"/>
    </row>
    <row r="223" spans="1:461" s="2" customFormat="1" ht="12.75" customHeight="1" x14ac:dyDescent="0.2">
      <c r="A223" s="22">
        <v>44672</v>
      </c>
      <c r="B223" s="30" t="s">
        <v>55</v>
      </c>
      <c r="C223" s="34"/>
      <c r="D223" s="34"/>
      <c r="E223" s="35"/>
      <c r="F223" s="35"/>
      <c r="G223" s="35"/>
      <c r="H223" s="35"/>
      <c r="I223" s="35"/>
      <c r="J223" s="35"/>
      <c r="K223" s="35"/>
      <c r="L223" s="35"/>
      <c r="M223" s="35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>
        <v>220</v>
      </c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10">
        <f t="shared" si="4"/>
        <v>220</v>
      </c>
      <c r="QL223" s="49"/>
      <c r="QM223" s="49"/>
      <c r="QN223" s="49"/>
      <c r="QO223" s="49"/>
      <c r="QP223" s="49"/>
      <c r="QQ223" s="49"/>
      <c r="QR223" s="49"/>
      <c r="QS223" s="1"/>
    </row>
    <row r="224" spans="1:461" s="2" customFormat="1" ht="12.75" customHeight="1" x14ac:dyDescent="0.2">
      <c r="A224" s="22">
        <v>44672</v>
      </c>
      <c r="B224" s="25" t="s">
        <v>312</v>
      </c>
      <c r="C224" s="34"/>
      <c r="D224" s="34"/>
      <c r="E224" s="35">
        <v>20</v>
      </c>
      <c r="F224" s="35"/>
      <c r="G224" s="35"/>
      <c r="H224" s="35"/>
      <c r="I224" s="35"/>
      <c r="J224" s="35"/>
      <c r="K224" s="35"/>
      <c r="L224" s="35"/>
      <c r="M224" s="35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>
        <v>10</v>
      </c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10">
        <f t="shared" si="4"/>
        <v>30</v>
      </c>
      <c r="QL224" s="49"/>
      <c r="QM224" s="49"/>
      <c r="QN224" s="49"/>
      <c r="QO224" s="49"/>
      <c r="QP224" s="49"/>
      <c r="QQ224" s="49">
        <v>1579.44</v>
      </c>
      <c r="QR224" s="49"/>
      <c r="QS224" s="1"/>
    </row>
    <row r="225" spans="1:461" s="2" customFormat="1" ht="12.75" customHeight="1" x14ac:dyDescent="0.2">
      <c r="A225" s="22">
        <v>44672</v>
      </c>
      <c r="B225" s="30" t="s">
        <v>445</v>
      </c>
      <c r="C225" s="34"/>
      <c r="D225" s="34"/>
      <c r="E225" s="35"/>
      <c r="F225" s="35"/>
      <c r="G225" s="35"/>
      <c r="H225" s="35"/>
      <c r="I225" s="35"/>
      <c r="J225" s="35"/>
      <c r="K225" s="35"/>
      <c r="L225" s="35"/>
      <c r="M225" s="35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>
        <v>100</v>
      </c>
      <c r="QE225" s="36"/>
      <c r="QF225" s="36"/>
      <c r="QG225" s="36"/>
      <c r="QH225" s="36"/>
      <c r="QI225" s="36"/>
      <c r="QJ225" s="36"/>
      <c r="QK225" s="10">
        <f t="shared" si="4"/>
        <v>100</v>
      </c>
      <c r="QL225" s="49"/>
      <c r="QM225" s="49"/>
      <c r="QN225" s="49"/>
      <c r="QO225" s="49">
        <v>15565.2</v>
      </c>
      <c r="QP225" s="49"/>
      <c r="QQ225" s="49"/>
      <c r="QR225" s="49"/>
      <c r="QS225" s="1"/>
    </row>
    <row r="226" spans="1:461" s="2" customFormat="1" ht="12.75" customHeight="1" x14ac:dyDescent="0.2">
      <c r="A226" s="22">
        <v>44673</v>
      </c>
      <c r="B226" s="30" t="s">
        <v>66</v>
      </c>
      <c r="C226" s="34"/>
      <c r="D226" s="34"/>
      <c r="E226" s="35"/>
      <c r="F226" s="35"/>
      <c r="G226" s="35"/>
      <c r="H226" s="35"/>
      <c r="I226" s="35"/>
      <c r="J226" s="35"/>
      <c r="K226" s="35"/>
      <c r="L226" s="35"/>
      <c r="M226" s="35"/>
      <c r="N226" s="36">
        <v>4</v>
      </c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>
        <v>2</v>
      </c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>
        <v>0.9</v>
      </c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10">
        <f t="shared" si="4"/>
        <v>6.9</v>
      </c>
      <c r="QL226" s="49"/>
      <c r="QM226" s="49"/>
      <c r="QN226" s="49"/>
      <c r="QO226" s="49">
        <v>575.32000000000005</v>
      </c>
      <c r="QP226" s="49"/>
      <c r="QQ226" s="49"/>
      <c r="QR226" s="49"/>
      <c r="QS226" s="1"/>
    </row>
    <row r="227" spans="1:461" s="2" customFormat="1" ht="12.75" customHeight="1" x14ac:dyDescent="0.2">
      <c r="A227" s="22">
        <v>44673</v>
      </c>
      <c r="B227" s="25" t="s">
        <v>54</v>
      </c>
      <c r="C227" s="34"/>
      <c r="D227" s="34">
        <v>120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10">
        <f t="shared" si="4"/>
        <v>120</v>
      </c>
      <c r="QL227" s="49"/>
      <c r="QM227" s="49"/>
      <c r="QN227" s="49"/>
      <c r="QO227" s="49"/>
      <c r="QP227" s="49">
        <f>1000+2000+1000+838.4</f>
        <v>4838.3999999999996</v>
      </c>
      <c r="QQ227" s="49"/>
      <c r="QR227" s="49"/>
      <c r="QS227" s="1"/>
    </row>
    <row r="228" spans="1:461" s="2" customFormat="1" ht="12.75" customHeight="1" x14ac:dyDescent="0.2">
      <c r="A228" s="22">
        <v>44673</v>
      </c>
      <c r="B228" s="25" t="s">
        <v>345</v>
      </c>
      <c r="C228" s="34"/>
      <c r="D228" s="34"/>
      <c r="E228" s="35"/>
      <c r="F228" s="35"/>
      <c r="G228" s="35"/>
      <c r="H228" s="35"/>
      <c r="I228" s="35"/>
      <c r="J228" s="35"/>
      <c r="K228" s="35"/>
      <c r="L228" s="35"/>
      <c r="M228" s="35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>
        <v>20</v>
      </c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>
        <v>50</v>
      </c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10">
        <f t="shared" si="4"/>
        <v>70</v>
      </c>
      <c r="QL228" s="49"/>
      <c r="QM228" s="49"/>
      <c r="QN228" s="49"/>
      <c r="QO228" s="49">
        <v>3158.88</v>
      </c>
      <c r="QP228" s="49"/>
      <c r="QQ228" s="49"/>
      <c r="QR228" s="49"/>
      <c r="QS228" s="1"/>
    </row>
    <row r="229" spans="1:461" s="2" customFormat="1" ht="12.75" customHeight="1" x14ac:dyDescent="0.2">
      <c r="A229" s="22">
        <v>44676</v>
      </c>
      <c r="B229" s="30" t="s">
        <v>387</v>
      </c>
      <c r="C229" s="34"/>
      <c r="D229" s="34"/>
      <c r="E229" s="35"/>
      <c r="F229" s="35"/>
      <c r="G229" s="35"/>
      <c r="H229" s="35"/>
      <c r="I229" s="35"/>
      <c r="J229" s="35"/>
      <c r="K229" s="35"/>
      <c r="L229" s="35"/>
      <c r="M229" s="35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>
        <v>1</v>
      </c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10">
        <f t="shared" si="4"/>
        <v>1</v>
      </c>
      <c r="QL229" s="49"/>
      <c r="QM229" s="49"/>
      <c r="QN229" s="49"/>
      <c r="QO229" s="49">
        <v>264.58</v>
      </c>
      <c r="QP229" s="49"/>
      <c r="QQ229" s="49"/>
      <c r="QR229" s="49"/>
      <c r="QS229" s="1"/>
    </row>
    <row r="230" spans="1:461" s="2" customFormat="1" ht="12.75" customHeight="1" x14ac:dyDescent="0.2">
      <c r="A230" s="22">
        <v>44676</v>
      </c>
      <c r="B230" s="30" t="s">
        <v>67</v>
      </c>
      <c r="C230" s="34"/>
      <c r="D230" s="34"/>
      <c r="E230" s="35"/>
      <c r="F230" s="35"/>
      <c r="G230" s="35"/>
      <c r="H230" s="35"/>
      <c r="I230" s="35"/>
      <c r="J230" s="35"/>
      <c r="K230" s="35"/>
      <c r="L230" s="35"/>
      <c r="M230" s="35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>
        <v>2</v>
      </c>
      <c r="IU230" s="36"/>
      <c r="IV230" s="36"/>
      <c r="IW230" s="36"/>
      <c r="IX230" s="36"/>
      <c r="IY230" s="36"/>
      <c r="IZ230" s="36">
        <v>2</v>
      </c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>
        <v>1.8</v>
      </c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10">
        <f t="shared" si="4"/>
        <v>5.8</v>
      </c>
      <c r="QL230" s="49"/>
      <c r="QM230" s="49"/>
      <c r="QN230" s="49"/>
      <c r="QO230" s="49"/>
      <c r="QP230" s="49">
        <v>374.67</v>
      </c>
      <c r="QQ230" s="49"/>
      <c r="QR230" s="49"/>
      <c r="QS230" s="1"/>
    </row>
    <row r="231" spans="1:461" s="2" customFormat="1" ht="12.75" customHeight="1" x14ac:dyDescent="0.2">
      <c r="A231" s="22">
        <v>44676</v>
      </c>
      <c r="B231" s="30" t="s">
        <v>441</v>
      </c>
      <c r="C231" s="34"/>
      <c r="D231" s="34"/>
      <c r="E231" s="35"/>
      <c r="F231" s="35"/>
      <c r="G231" s="35"/>
      <c r="H231" s="35"/>
      <c r="I231" s="35"/>
      <c r="J231" s="35"/>
      <c r="K231" s="35"/>
      <c r="L231" s="35"/>
      <c r="M231" s="35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>
        <v>216</v>
      </c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10">
        <f t="shared" si="4"/>
        <v>216</v>
      </c>
      <c r="QL231" s="49"/>
      <c r="QM231" s="49"/>
      <c r="QN231" s="49"/>
      <c r="QO231" s="49">
        <v>2768.26</v>
      </c>
      <c r="QP231" s="49"/>
      <c r="QQ231" s="49"/>
      <c r="QR231" s="49"/>
      <c r="QS231" s="1"/>
    </row>
    <row r="232" spans="1:461" s="2" customFormat="1" ht="12.75" customHeight="1" x14ac:dyDescent="0.2">
      <c r="A232" s="22">
        <v>44677</v>
      </c>
      <c r="B232" s="30" t="s">
        <v>460</v>
      </c>
      <c r="C232" s="34"/>
      <c r="D232" s="34"/>
      <c r="E232" s="35"/>
      <c r="F232" s="35"/>
      <c r="G232" s="35"/>
      <c r="H232" s="35"/>
      <c r="I232" s="35"/>
      <c r="J232" s="35"/>
      <c r="K232" s="35"/>
      <c r="L232" s="35"/>
      <c r="M232" s="35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>
        <v>5</v>
      </c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10">
        <f t="shared" si="4"/>
        <v>5</v>
      </c>
      <c r="QL232" s="49"/>
      <c r="QM232" s="49"/>
      <c r="QN232" s="49"/>
      <c r="QO232" s="49">
        <v>169.68</v>
      </c>
      <c r="QP232" s="49"/>
      <c r="QQ232" s="49"/>
      <c r="QR232" s="49"/>
      <c r="QS232" s="1"/>
    </row>
    <row r="233" spans="1:461" s="2" customFormat="1" ht="12.75" customHeight="1" x14ac:dyDescent="0.2">
      <c r="A233" s="22">
        <v>44677</v>
      </c>
      <c r="B233" s="30" t="s">
        <v>225</v>
      </c>
      <c r="C233" s="34"/>
      <c r="D233" s="34"/>
      <c r="E233" s="35"/>
      <c r="F233" s="35"/>
      <c r="G233" s="35"/>
      <c r="H233" s="35"/>
      <c r="I233" s="35"/>
      <c r="J233" s="35"/>
      <c r="K233" s="35"/>
      <c r="L233" s="35"/>
      <c r="M233" s="35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>
        <v>2</v>
      </c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>
        <v>1</v>
      </c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>
        <v>1.1000000000000001</v>
      </c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10">
        <f t="shared" si="4"/>
        <v>4.0999999999999996</v>
      </c>
      <c r="QL233" s="49"/>
      <c r="QM233" s="49"/>
      <c r="QN233" s="49"/>
      <c r="QO233" s="49">
        <v>185.78</v>
      </c>
      <c r="QP233" s="49"/>
      <c r="QQ233" s="49"/>
      <c r="QR233" s="49"/>
      <c r="QS233" s="1"/>
    </row>
    <row r="234" spans="1:461" s="2" customFormat="1" ht="12.75" customHeight="1" x14ac:dyDescent="0.2">
      <c r="A234" s="22">
        <v>44677</v>
      </c>
      <c r="B234" s="25" t="s">
        <v>433</v>
      </c>
      <c r="C234" s="34"/>
      <c r="D234" s="34"/>
      <c r="E234" s="35"/>
      <c r="F234" s="35"/>
      <c r="G234" s="35"/>
      <c r="H234" s="35"/>
      <c r="I234" s="35"/>
      <c r="J234" s="35"/>
      <c r="K234" s="35"/>
      <c r="L234" s="35"/>
      <c r="M234" s="35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>
        <v>10</v>
      </c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>
        <v>80</v>
      </c>
      <c r="HH234" s="36"/>
      <c r="HI234" s="36"/>
      <c r="HJ234" s="36"/>
      <c r="HK234" s="36"/>
      <c r="HL234" s="36"/>
      <c r="HM234" s="36"/>
      <c r="HN234" s="36"/>
      <c r="HO234" s="36"/>
      <c r="HP234" s="36"/>
      <c r="HQ234" s="36">
        <v>18</v>
      </c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>
        <v>60</v>
      </c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10">
        <f t="shared" si="4"/>
        <v>168</v>
      </c>
      <c r="QL234" s="49"/>
      <c r="QM234" s="49"/>
      <c r="QN234" s="49"/>
      <c r="QO234" s="49">
        <v>11192.62</v>
      </c>
      <c r="QP234" s="49"/>
      <c r="QQ234" s="49"/>
      <c r="QR234" s="49"/>
      <c r="QS234" s="1"/>
    </row>
    <row r="235" spans="1:461" s="2" customFormat="1" ht="12.75" customHeight="1" x14ac:dyDescent="0.2">
      <c r="A235" s="22">
        <v>44677</v>
      </c>
      <c r="B235" s="30" t="s">
        <v>477</v>
      </c>
      <c r="C235" s="34"/>
      <c r="D235" s="34"/>
      <c r="E235" s="35"/>
      <c r="F235" s="35"/>
      <c r="G235" s="35"/>
      <c r="H235" s="35"/>
      <c r="I235" s="35"/>
      <c r="J235" s="35"/>
      <c r="K235" s="35"/>
      <c r="L235" s="35"/>
      <c r="M235" s="35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>
        <v>5</v>
      </c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10">
        <f t="shared" si="4"/>
        <v>5</v>
      </c>
      <c r="QL235" s="49"/>
      <c r="QM235" s="49"/>
      <c r="QN235" s="49"/>
      <c r="QO235" s="49">
        <v>637.67999999999995</v>
      </c>
      <c r="QP235" s="49"/>
      <c r="QQ235" s="49"/>
      <c r="QR235" s="49"/>
      <c r="QS235" s="1"/>
    </row>
    <row r="236" spans="1:461" s="2" customFormat="1" ht="12.75" customHeight="1" x14ac:dyDescent="0.2">
      <c r="A236" s="22">
        <v>44677</v>
      </c>
      <c r="B236" s="30" t="s">
        <v>55</v>
      </c>
      <c r="C236" s="34"/>
      <c r="D236" s="34"/>
      <c r="E236" s="35"/>
      <c r="F236" s="35"/>
      <c r="G236" s="35"/>
      <c r="H236" s="35"/>
      <c r="I236" s="35"/>
      <c r="J236" s="35"/>
      <c r="K236" s="35"/>
      <c r="L236" s="35"/>
      <c r="M236" s="35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>
        <v>125</v>
      </c>
      <c r="QH236" s="36"/>
      <c r="QI236" s="36"/>
      <c r="QJ236" s="36"/>
      <c r="QK236" s="10">
        <f t="shared" si="4"/>
        <v>125</v>
      </c>
      <c r="QL236" s="49"/>
      <c r="QM236" s="49"/>
      <c r="QN236" s="49"/>
      <c r="QO236" s="49"/>
      <c r="QP236" s="49"/>
      <c r="QQ236" s="49"/>
      <c r="QR236" s="49"/>
      <c r="QS236" s="1"/>
    </row>
    <row r="237" spans="1:461" s="2" customFormat="1" ht="12.75" customHeight="1" x14ac:dyDescent="0.2">
      <c r="A237" s="22">
        <v>44678</v>
      </c>
      <c r="B237" s="25" t="s">
        <v>119</v>
      </c>
      <c r="C237" s="34"/>
      <c r="D237" s="34"/>
      <c r="E237" s="35"/>
      <c r="F237" s="35"/>
      <c r="G237" s="35"/>
      <c r="H237" s="35"/>
      <c r="I237" s="35"/>
      <c r="J237" s="35"/>
      <c r="K237" s="35"/>
      <c r="L237" s="35"/>
      <c r="M237" s="35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>
        <v>40</v>
      </c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10">
        <f t="shared" si="4"/>
        <v>40</v>
      </c>
      <c r="QL237" s="49"/>
      <c r="QM237" s="49"/>
      <c r="QN237" s="49"/>
      <c r="QO237" s="49"/>
      <c r="QP237" s="49">
        <v>1864.32</v>
      </c>
      <c r="QQ237" s="49"/>
      <c r="QR237" s="49"/>
      <c r="QS237" s="1"/>
    </row>
    <row r="238" spans="1:461" s="2" customFormat="1" ht="12.75" customHeight="1" x14ac:dyDescent="0.2">
      <c r="A238" s="22">
        <v>44678</v>
      </c>
      <c r="B238" s="32" t="s">
        <v>19</v>
      </c>
      <c r="C238" s="34"/>
      <c r="D238" s="34"/>
      <c r="E238" s="35"/>
      <c r="F238" s="35"/>
      <c r="G238" s="35"/>
      <c r="H238" s="35"/>
      <c r="I238" s="35"/>
      <c r="J238" s="35"/>
      <c r="K238" s="35"/>
      <c r="L238" s="35"/>
      <c r="M238" s="35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>
        <v>60</v>
      </c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>
        <v>100</v>
      </c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10">
        <f t="shared" si="4"/>
        <v>160</v>
      </c>
      <c r="QL238" s="49"/>
      <c r="QM238" s="49"/>
      <c r="QN238" s="49"/>
      <c r="QO238" s="49"/>
      <c r="QP238" s="49"/>
      <c r="QQ238" s="49">
        <v>8714.8799999999992</v>
      </c>
      <c r="QR238" s="49"/>
      <c r="QS238" s="1"/>
    </row>
    <row r="239" spans="1:461" s="2" customFormat="1" ht="12.75" customHeight="1" x14ac:dyDescent="0.2">
      <c r="A239" s="22">
        <v>44678</v>
      </c>
      <c r="B239" s="25" t="s">
        <v>416</v>
      </c>
      <c r="C239" s="34"/>
      <c r="D239" s="34"/>
      <c r="E239" s="35"/>
      <c r="F239" s="35"/>
      <c r="G239" s="35"/>
      <c r="H239" s="35"/>
      <c r="I239" s="35"/>
      <c r="J239" s="35"/>
      <c r="K239" s="35"/>
      <c r="L239" s="35"/>
      <c r="M239" s="35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>
        <v>20</v>
      </c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>
        <v>10</v>
      </c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>
        <v>1</v>
      </c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10">
        <f t="shared" si="4"/>
        <v>31</v>
      </c>
      <c r="QL239" s="49"/>
      <c r="QM239" s="49"/>
      <c r="QN239" s="49"/>
      <c r="QO239" s="49">
        <v>1064.8800000000001</v>
      </c>
      <c r="QP239" s="49"/>
      <c r="QQ239" s="49"/>
      <c r="QR239" s="49"/>
      <c r="QS239" s="1"/>
    </row>
    <row r="240" spans="1:461" s="2" customFormat="1" ht="12.75" customHeight="1" x14ac:dyDescent="0.2">
      <c r="A240" s="22">
        <v>44678</v>
      </c>
      <c r="B240" s="25" t="s">
        <v>25</v>
      </c>
      <c r="C240" s="34"/>
      <c r="D240" s="34"/>
      <c r="E240" s="35"/>
      <c r="F240" s="35"/>
      <c r="G240" s="35"/>
      <c r="H240" s="35"/>
      <c r="I240" s="35"/>
      <c r="J240" s="35"/>
      <c r="K240" s="35"/>
      <c r="L240" s="35"/>
      <c r="M240" s="35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>
        <v>20</v>
      </c>
      <c r="GW240" s="36"/>
      <c r="GX240" s="36"/>
      <c r="GY240" s="36">
        <v>20</v>
      </c>
      <c r="GZ240" s="36"/>
      <c r="HA240" s="36"/>
      <c r="HB240" s="36"/>
      <c r="HC240" s="36"/>
      <c r="HD240" s="36">
        <v>10</v>
      </c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>
        <v>22</v>
      </c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>
        <v>10</v>
      </c>
      <c r="JU240" s="36"/>
      <c r="JV240" s="36"/>
      <c r="JW240" s="36"/>
      <c r="JX240" s="36"/>
      <c r="JY240" s="36">
        <v>3</v>
      </c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10">
        <f t="shared" si="4"/>
        <v>85</v>
      </c>
      <c r="QL240" s="49"/>
      <c r="QM240" s="49"/>
      <c r="QN240" s="49"/>
      <c r="QO240" s="49"/>
      <c r="QP240" s="49">
        <v>6162.94</v>
      </c>
      <c r="QQ240" s="49"/>
      <c r="QR240" s="49"/>
      <c r="QS240" s="1"/>
    </row>
    <row r="241" spans="1:461" s="2" customFormat="1" ht="12.75" customHeight="1" x14ac:dyDescent="0.2">
      <c r="A241" s="22">
        <v>44678</v>
      </c>
      <c r="B241" s="25" t="s">
        <v>485</v>
      </c>
      <c r="C241" s="34"/>
      <c r="D241" s="34"/>
      <c r="E241" s="35"/>
      <c r="F241" s="35"/>
      <c r="G241" s="35"/>
      <c r="H241" s="35"/>
      <c r="I241" s="35"/>
      <c r="J241" s="35"/>
      <c r="K241" s="35"/>
      <c r="L241" s="35"/>
      <c r="M241" s="35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>
        <v>20</v>
      </c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10">
        <f t="shared" si="4"/>
        <v>20</v>
      </c>
      <c r="QL241" s="49"/>
      <c r="QM241" s="49"/>
      <c r="QN241" s="49"/>
      <c r="QO241" s="49">
        <v>782.76</v>
      </c>
      <c r="QP241" s="49"/>
      <c r="QQ241" s="49"/>
      <c r="QR241" s="49"/>
      <c r="QS241" s="1"/>
    </row>
    <row r="242" spans="1:461" s="2" customFormat="1" ht="12.75" customHeight="1" x14ac:dyDescent="0.2">
      <c r="A242" s="22">
        <v>44679</v>
      </c>
      <c r="B242" s="25" t="s">
        <v>54</v>
      </c>
      <c r="C242" s="34"/>
      <c r="D242" s="34"/>
      <c r="E242" s="35"/>
      <c r="F242" s="35"/>
      <c r="G242" s="35"/>
      <c r="H242" s="35"/>
      <c r="I242" s="35"/>
      <c r="J242" s="35"/>
      <c r="K242" s="35"/>
      <c r="L242" s="35"/>
      <c r="M242" s="35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>
        <v>10</v>
      </c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10">
        <f t="shared" si="4"/>
        <v>10</v>
      </c>
      <c r="QL242" s="49"/>
      <c r="QM242" s="49"/>
      <c r="QN242" s="49"/>
      <c r="QO242" s="49"/>
      <c r="QP242" s="49">
        <v>545.16</v>
      </c>
      <c r="QQ242" s="49"/>
      <c r="QR242" s="49"/>
      <c r="QS242" s="1"/>
    </row>
    <row r="243" spans="1:461" s="2" customFormat="1" ht="12.75" customHeight="1" x14ac:dyDescent="0.2">
      <c r="A243" s="22">
        <v>44680</v>
      </c>
      <c r="B243" s="30" t="s">
        <v>322</v>
      </c>
      <c r="C243" s="34"/>
      <c r="D243" s="34"/>
      <c r="E243" s="35"/>
      <c r="F243" s="35"/>
      <c r="G243" s="35"/>
      <c r="H243" s="35"/>
      <c r="I243" s="35"/>
      <c r="J243" s="35"/>
      <c r="K243" s="35"/>
      <c r="L243" s="35"/>
      <c r="M243" s="35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>
        <v>1</v>
      </c>
      <c r="NK243" s="36">
        <v>2</v>
      </c>
      <c r="NL243" s="36"/>
      <c r="NM243" s="36"/>
      <c r="NN243" s="36"/>
      <c r="NO243" s="36"/>
      <c r="NP243" s="36"/>
      <c r="NQ243" s="36"/>
      <c r="NR243" s="36">
        <v>3</v>
      </c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10">
        <f t="shared" si="4"/>
        <v>6</v>
      </c>
      <c r="QL243" s="49"/>
      <c r="QM243" s="49"/>
      <c r="QN243" s="49"/>
      <c r="QO243" s="49">
        <v>300</v>
      </c>
      <c r="QP243" s="49"/>
      <c r="QQ243" s="49"/>
      <c r="QR243" s="49">
        <v>287.89999999999998</v>
      </c>
      <c r="QS243" s="1"/>
    </row>
    <row r="244" spans="1:461" s="2" customFormat="1" ht="12.75" customHeight="1" x14ac:dyDescent="0.2">
      <c r="A244" s="22">
        <v>44680</v>
      </c>
      <c r="B244" s="25" t="s">
        <v>116</v>
      </c>
      <c r="C244" s="34"/>
      <c r="D244" s="34"/>
      <c r="E244" s="35">
        <v>10</v>
      </c>
      <c r="F244" s="35"/>
      <c r="G244" s="35"/>
      <c r="H244" s="35"/>
      <c r="I244" s="35"/>
      <c r="J244" s="35"/>
      <c r="K244" s="35"/>
      <c r="L244" s="35"/>
      <c r="M244" s="35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>
        <v>2</v>
      </c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>
        <v>2</v>
      </c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>
        <v>0.9</v>
      </c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>
        <v>1</v>
      </c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>
        <v>1</v>
      </c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10">
        <f t="shared" si="4"/>
        <v>16.899999999999999</v>
      </c>
      <c r="QL244" s="49"/>
      <c r="QM244" s="49"/>
      <c r="QN244" s="49"/>
      <c r="QO244" s="49"/>
      <c r="QP244" s="49">
        <f>500+155.47</f>
        <v>655.47</v>
      </c>
      <c r="QQ244" s="49"/>
      <c r="QR244" s="49"/>
      <c r="QS244" s="1"/>
    </row>
    <row r="245" spans="1:461" s="2" customFormat="1" ht="12.75" customHeight="1" x14ac:dyDescent="0.2">
      <c r="A245" s="22">
        <v>44680</v>
      </c>
      <c r="B245" s="25" t="s">
        <v>468</v>
      </c>
      <c r="C245" s="34"/>
      <c r="D245" s="34"/>
      <c r="E245" s="35"/>
      <c r="F245" s="35"/>
      <c r="G245" s="35"/>
      <c r="H245" s="35"/>
      <c r="I245" s="35"/>
      <c r="J245" s="35"/>
      <c r="K245" s="35"/>
      <c r="L245" s="35"/>
      <c r="M245" s="35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>
        <v>60</v>
      </c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>
        <v>10</v>
      </c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>
        <v>10</v>
      </c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>
        <v>100</v>
      </c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>
        <v>10</v>
      </c>
      <c r="KO245" s="36"/>
      <c r="KP245" s="36"/>
      <c r="KQ245" s="36"/>
      <c r="KR245" s="36">
        <v>180</v>
      </c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10">
        <f t="shared" si="4"/>
        <v>370</v>
      </c>
      <c r="QL245" s="49"/>
      <c r="QM245" s="49"/>
      <c r="QN245" s="49"/>
      <c r="QO245" s="49">
        <v>16179.9</v>
      </c>
      <c r="QP245" s="49">
        <v>7267.14</v>
      </c>
      <c r="QQ245" s="49"/>
      <c r="QR245" s="49"/>
      <c r="QS245" s="1"/>
    </row>
    <row r="246" spans="1:461" s="2" customFormat="1" ht="12.75" customHeight="1" x14ac:dyDescent="0.2">
      <c r="A246" s="22">
        <v>44680</v>
      </c>
      <c r="B246" s="30" t="s">
        <v>36</v>
      </c>
      <c r="C246" s="34"/>
      <c r="D246" s="34"/>
      <c r="E246" s="35"/>
      <c r="F246" s="35"/>
      <c r="G246" s="35"/>
      <c r="H246" s="35"/>
      <c r="I246" s="35"/>
      <c r="J246" s="35"/>
      <c r="K246" s="35"/>
      <c r="L246" s="35"/>
      <c r="M246" s="35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>
        <v>70</v>
      </c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10">
        <f t="shared" si="4"/>
        <v>70</v>
      </c>
      <c r="QL246" s="49"/>
      <c r="QM246" s="49"/>
      <c r="QN246" s="49"/>
      <c r="QO246" s="49"/>
      <c r="QP246" s="49"/>
      <c r="QQ246" s="49">
        <v>4457.88</v>
      </c>
      <c r="QR246" s="49"/>
      <c r="QS246" s="1"/>
    </row>
    <row r="247" spans="1:461" s="2" customFormat="1" ht="12.75" customHeight="1" x14ac:dyDescent="0.2">
      <c r="A247" s="22">
        <v>44680</v>
      </c>
      <c r="B247" s="30" t="s">
        <v>36</v>
      </c>
      <c r="C247" s="34"/>
      <c r="D247" s="34"/>
      <c r="E247" s="35"/>
      <c r="F247" s="35"/>
      <c r="G247" s="35"/>
      <c r="H247" s="35"/>
      <c r="I247" s="35"/>
      <c r="J247" s="35"/>
      <c r="K247" s="35"/>
      <c r="L247" s="35"/>
      <c r="M247" s="35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>
        <v>250</v>
      </c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10">
        <f t="shared" si="4"/>
        <v>250</v>
      </c>
      <c r="QL247" s="49"/>
      <c r="QM247" s="49"/>
      <c r="QN247" s="49"/>
      <c r="QO247" s="49"/>
      <c r="QP247" s="49"/>
      <c r="QQ247" s="49"/>
      <c r="QR247" s="49">
        <v>7977</v>
      </c>
      <c r="QS247" s="1"/>
    </row>
    <row r="248" spans="1:461" s="2" customFormat="1" ht="12.75" customHeight="1" x14ac:dyDescent="0.2">
      <c r="A248" s="22">
        <v>44680</v>
      </c>
      <c r="B248" s="30" t="s">
        <v>43</v>
      </c>
      <c r="C248" s="34"/>
      <c r="D248" s="34"/>
      <c r="E248" s="35"/>
      <c r="F248" s="35"/>
      <c r="G248" s="35"/>
      <c r="H248" s="35"/>
      <c r="I248" s="35"/>
      <c r="J248" s="35"/>
      <c r="K248" s="35"/>
      <c r="L248" s="35"/>
      <c r="M248" s="35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>
        <v>6</v>
      </c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10">
        <f t="shared" si="4"/>
        <v>6</v>
      </c>
      <c r="QL248" s="49"/>
      <c r="QM248" s="49"/>
      <c r="QN248" s="49"/>
      <c r="QO248" s="49"/>
      <c r="QP248" s="49">
        <v>262.73</v>
      </c>
      <c r="QQ248" s="49"/>
      <c r="QR248" s="49"/>
      <c r="QS248" s="1"/>
    </row>
    <row r="249" spans="1:461" s="2" customFormat="1" ht="12.75" customHeight="1" x14ac:dyDescent="0.2">
      <c r="A249" s="22">
        <v>44680</v>
      </c>
      <c r="B249" s="25" t="s">
        <v>376</v>
      </c>
      <c r="C249" s="34"/>
      <c r="D249" s="34"/>
      <c r="E249" s="35"/>
      <c r="F249" s="35"/>
      <c r="G249" s="35"/>
      <c r="H249" s="35"/>
      <c r="I249" s="35"/>
      <c r="J249" s="35"/>
      <c r="K249" s="35"/>
      <c r="L249" s="35"/>
      <c r="M249" s="35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>
        <v>10</v>
      </c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10">
        <f t="shared" si="4"/>
        <v>10</v>
      </c>
      <c r="QL249" s="49"/>
      <c r="QM249" s="49"/>
      <c r="QN249" s="49"/>
      <c r="QO249" s="49">
        <v>450.72</v>
      </c>
      <c r="QP249" s="49"/>
      <c r="QQ249" s="49"/>
      <c r="QR249" s="49"/>
      <c r="QS249" s="1"/>
    </row>
    <row r="250" spans="1:461" s="2" customFormat="1" ht="12.75" customHeight="1" x14ac:dyDescent="0.2">
      <c r="A250" s="22">
        <v>44680</v>
      </c>
      <c r="B250" s="30" t="s">
        <v>55</v>
      </c>
      <c r="C250" s="34"/>
      <c r="D250" s="34"/>
      <c r="E250" s="35"/>
      <c r="F250" s="35"/>
      <c r="G250" s="35"/>
      <c r="H250" s="35"/>
      <c r="I250" s="35"/>
      <c r="J250" s="35"/>
      <c r="K250" s="35"/>
      <c r="L250" s="35"/>
      <c r="M250" s="35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>
        <v>18</v>
      </c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>
        <v>70</v>
      </c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>
        <v>20</v>
      </c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>
        <v>10</v>
      </c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>
        <v>2</v>
      </c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>
        <v>100</v>
      </c>
      <c r="QJ250" s="36"/>
      <c r="QK250" s="10">
        <f t="shared" si="4"/>
        <v>220</v>
      </c>
      <c r="QL250" s="49"/>
      <c r="QM250" s="49"/>
      <c r="QN250" s="49"/>
      <c r="QO250" s="49"/>
      <c r="QP250" s="49"/>
      <c r="QQ250" s="49"/>
      <c r="QR250" s="49"/>
      <c r="QS250" s="1"/>
    </row>
    <row r="251" spans="1:461" s="2" customFormat="1" ht="12.75" customHeight="1" x14ac:dyDescent="0.2">
      <c r="A251" s="22">
        <v>44680</v>
      </c>
      <c r="B251" s="30" t="s">
        <v>68</v>
      </c>
      <c r="C251" s="34"/>
      <c r="D251" s="34"/>
      <c r="E251" s="35"/>
      <c r="F251" s="35"/>
      <c r="G251" s="35"/>
      <c r="H251" s="35"/>
      <c r="I251" s="35"/>
      <c r="J251" s="35"/>
      <c r="K251" s="35"/>
      <c r="L251" s="35"/>
      <c r="M251" s="35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>
        <v>50</v>
      </c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>
        <v>3</v>
      </c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10">
        <f t="shared" si="4"/>
        <v>53</v>
      </c>
      <c r="QL251" s="49"/>
      <c r="QM251" s="54"/>
      <c r="QN251" s="54"/>
      <c r="QO251" s="54"/>
      <c r="QP251" s="54"/>
      <c r="QQ251" s="54">
        <v>3005.77</v>
      </c>
      <c r="QR251" s="54"/>
      <c r="QS251" s="1"/>
    </row>
    <row r="252" spans="1:461" s="2" customFormat="1" ht="12.75" customHeight="1" x14ac:dyDescent="0.2">
      <c r="A252" s="22">
        <v>44685</v>
      </c>
      <c r="B252" s="30" t="s">
        <v>317</v>
      </c>
      <c r="C252" s="34"/>
      <c r="D252" s="34"/>
      <c r="E252" s="35"/>
      <c r="F252" s="35"/>
      <c r="G252" s="35"/>
      <c r="H252" s="35"/>
      <c r="I252" s="35"/>
      <c r="J252" s="35"/>
      <c r="K252" s="35"/>
      <c r="L252" s="35"/>
      <c r="M252" s="35"/>
      <c r="N252" s="36"/>
      <c r="O252" s="36"/>
      <c r="P252" s="36"/>
      <c r="Q252" s="36">
        <v>2</v>
      </c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10">
        <f t="shared" si="4"/>
        <v>2</v>
      </c>
      <c r="QL252" s="49"/>
      <c r="QM252" s="54"/>
      <c r="QN252" s="49"/>
      <c r="QO252" s="49"/>
      <c r="QP252" s="49">
        <v>111.43</v>
      </c>
      <c r="QQ252" s="49"/>
      <c r="QR252" s="49"/>
      <c r="QS252" s="1"/>
    </row>
    <row r="253" spans="1:461" s="2" customFormat="1" ht="12.75" customHeight="1" x14ac:dyDescent="0.2">
      <c r="A253" s="22">
        <v>44686</v>
      </c>
      <c r="B253" s="25" t="s">
        <v>338</v>
      </c>
      <c r="C253" s="34"/>
      <c r="D253" s="34"/>
      <c r="E253" s="35"/>
      <c r="F253" s="35"/>
      <c r="G253" s="35"/>
      <c r="H253" s="35"/>
      <c r="I253" s="35"/>
      <c r="J253" s="35"/>
      <c r="K253" s="35"/>
      <c r="L253" s="35"/>
      <c r="M253" s="35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>
        <v>70</v>
      </c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>
        <v>20</v>
      </c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10">
        <f t="shared" si="4"/>
        <v>90</v>
      </c>
      <c r="QL253" s="49"/>
      <c r="QM253" s="54"/>
      <c r="QN253" s="49"/>
      <c r="QO253" s="49"/>
      <c r="QP253" s="49">
        <v>4200.96</v>
      </c>
      <c r="QQ253" s="49"/>
      <c r="QR253" s="49"/>
      <c r="QS253" s="1"/>
    </row>
    <row r="254" spans="1:461" s="2" customFormat="1" ht="12.75" customHeight="1" x14ac:dyDescent="0.2">
      <c r="A254" s="22">
        <v>44686</v>
      </c>
      <c r="B254" s="30" t="s">
        <v>257</v>
      </c>
      <c r="C254" s="34"/>
      <c r="D254" s="34"/>
      <c r="E254" s="35"/>
      <c r="F254" s="35"/>
      <c r="G254" s="35"/>
      <c r="H254" s="35"/>
      <c r="I254" s="35"/>
      <c r="J254" s="35"/>
      <c r="K254" s="35"/>
      <c r="L254" s="35"/>
      <c r="M254" s="35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>
        <v>90</v>
      </c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>
        <v>40</v>
      </c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>
        <v>20</v>
      </c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10">
        <f t="shared" si="4"/>
        <v>150</v>
      </c>
      <c r="QL254" s="49"/>
      <c r="QM254" s="54"/>
      <c r="QN254" s="49"/>
      <c r="QO254" s="49"/>
      <c r="QP254" s="49">
        <v>5928.46</v>
      </c>
      <c r="QQ254" s="49"/>
      <c r="QR254" s="49"/>
      <c r="QS254" s="1"/>
    </row>
    <row r="255" spans="1:461" s="2" customFormat="1" ht="12.75" customHeight="1" x14ac:dyDescent="0.2">
      <c r="A255" s="22">
        <v>44686</v>
      </c>
      <c r="B255" s="30" t="s">
        <v>489</v>
      </c>
      <c r="C255" s="34"/>
      <c r="D255" s="34"/>
      <c r="E255" s="35"/>
      <c r="F255" s="35"/>
      <c r="G255" s="35"/>
      <c r="H255" s="35"/>
      <c r="I255" s="35"/>
      <c r="J255" s="35"/>
      <c r="K255" s="35"/>
      <c r="L255" s="35"/>
      <c r="M255" s="35"/>
      <c r="N255" s="36"/>
      <c r="O255" s="36"/>
      <c r="P255" s="36"/>
      <c r="Q255" s="36"/>
      <c r="R255" s="36"/>
      <c r="S255" s="36"/>
      <c r="T255" s="36">
        <v>9.6</v>
      </c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>
        <v>10</v>
      </c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10">
        <f t="shared" si="4"/>
        <v>19.600000000000001</v>
      </c>
      <c r="QL255" s="49"/>
      <c r="QM255" s="54"/>
      <c r="QN255" s="49"/>
      <c r="QO255" s="49"/>
      <c r="QP255" s="49">
        <v>2376.8000000000002</v>
      </c>
      <c r="QQ255" s="49"/>
      <c r="QR255" s="49"/>
      <c r="QS255" s="1"/>
    </row>
    <row r="256" spans="1:461" s="2" customFormat="1" ht="12.75" customHeight="1" x14ac:dyDescent="0.2">
      <c r="A256" s="22">
        <v>44686</v>
      </c>
      <c r="B256" s="30" t="s">
        <v>455</v>
      </c>
      <c r="C256" s="34"/>
      <c r="D256" s="34"/>
      <c r="E256" s="35"/>
      <c r="F256" s="35"/>
      <c r="G256" s="35"/>
      <c r="H256" s="35"/>
      <c r="I256" s="35"/>
      <c r="J256" s="35"/>
      <c r="K256" s="35"/>
      <c r="L256" s="35"/>
      <c r="M256" s="35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>
        <v>30</v>
      </c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>
        <v>0.9</v>
      </c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>
        <v>9</v>
      </c>
      <c r="KC256" s="36"/>
      <c r="KD256" s="36"/>
      <c r="KE256" s="36">
        <v>10</v>
      </c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10">
        <f t="shared" si="4"/>
        <v>49.9</v>
      </c>
      <c r="QL256" s="49"/>
      <c r="QM256" s="54"/>
      <c r="QN256" s="49"/>
      <c r="QO256" s="49">
        <v>675.54</v>
      </c>
      <c r="QP256" s="49">
        <v>1711.68</v>
      </c>
      <c r="QQ256" s="49"/>
      <c r="QR256" s="49"/>
      <c r="QS256" s="1"/>
    </row>
    <row r="257" spans="1:461" s="2" customFormat="1" ht="12.75" customHeight="1" x14ac:dyDescent="0.2">
      <c r="A257" s="22">
        <v>44686</v>
      </c>
      <c r="B257" s="25" t="s">
        <v>433</v>
      </c>
      <c r="C257" s="34"/>
      <c r="D257" s="34"/>
      <c r="E257" s="35"/>
      <c r="F257" s="35"/>
      <c r="G257" s="35"/>
      <c r="H257" s="35"/>
      <c r="I257" s="35"/>
      <c r="J257" s="35"/>
      <c r="K257" s="35"/>
      <c r="L257" s="35"/>
      <c r="M257" s="35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>
        <v>0.9</v>
      </c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>
        <v>9</v>
      </c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10">
        <f t="shared" si="4"/>
        <v>9.9</v>
      </c>
      <c r="QL257" s="49"/>
      <c r="QM257" s="54"/>
      <c r="QN257" s="49"/>
      <c r="QO257" s="49"/>
      <c r="QP257" s="49">
        <v>1815.99</v>
      </c>
      <c r="QQ257" s="49"/>
      <c r="QR257" s="49"/>
      <c r="QS257" s="1"/>
    </row>
    <row r="258" spans="1:461" s="2" customFormat="1" ht="12.75" customHeight="1" x14ac:dyDescent="0.2">
      <c r="A258" s="22">
        <v>44687</v>
      </c>
      <c r="B258" s="30" t="s">
        <v>152</v>
      </c>
      <c r="C258" s="34"/>
      <c r="D258" s="34"/>
      <c r="E258" s="35"/>
      <c r="F258" s="35"/>
      <c r="G258" s="35"/>
      <c r="H258" s="35"/>
      <c r="I258" s="35"/>
      <c r="J258" s="35"/>
      <c r="K258" s="35"/>
      <c r="L258" s="35"/>
      <c r="M258" s="35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>
        <v>9</v>
      </c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10">
        <f t="shared" si="4"/>
        <v>9</v>
      </c>
      <c r="QL258" s="49"/>
      <c r="QM258" s="54"/>
      <c r="QN258" s="49"/>
      <c r="QO258" s="49"/>
      <c r="QP258" s="49">
        <v>93.06</v>
      </c>
      <c r="QQ258" s="49">
        <f>200+46.06</f>
        <v>246.06</v>
      </c>
      <c r="QR258" s="49"/>
      <c r="QS258" s="1"/>
    </row>
    <row r="259" spans="1:461" s="2" customFormat="1" ht="12.75" customHeight="1" x14ac:dyDescent="0.2">
      <c r="A259" s="22">
        <v>44687</v>
      </c>
      <c r="B259" s="30" t="s">
        <v>152</v>
      </c>
      <c r="C259" s="34"/>
      <c r="D259" s="34"/>
      <c r="E259" s="35"/>
      <c r="F259" s="35"/>
      <c r="G259" s="35"/>
      <c r="H259" s="35"/>
      <c r="I259" s="35"/>
      <c r="J259" s="35"/>
      <c r="K259" s="35"/>
      <c r="L259" s="35"/>
      <c r="M259" s="35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>
        <v>33</v>
      </c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10">
        <f t="shared" si="4"/>
        <v>33</v>
      </c>
      <c r="QL259" s="49"/>
      <c r="QM259" s="54"/>
      <c r="QN259" s="49"/>
      <c r="QO259" s="49"/>
      <c r="QP259" s="49"/>
      <c r="QQ259" s="49">
        <v>453.94</v>
      </c>
      <c r="QR259" s="49">
        <f>678.24+148.91</f>
        <v>827.15</v>
      </c>
      <c r="QS259" s="1"/>
    </row>
    <row r="260" spans="1:461" s="2" customFormat="1" ht="12.75" customHeight="1" x14ac:dyDescent="0.2">
      <c r="A260" s="22">
        <v>44687</v>
      </c>
      <c r="B260" s="25" t="s">
        <v>312</v>
      </c>
      <c r="C260" s="34"/>
      <c r="D260" s="34"/>
      <c r="E260" s="35"/>
      <c r="F260" s="35"/>
      <c r="G260" s="35"/>
      <c r="H260" s="35"/>
      <c r="I260" s="35"/>
      <c r="J260" s="35"/>
      <c r="K260" s="35"/>
      <c r="L260" s="35"/>
      <c r="M260" s="35"/>
      <c r="N260" s="36"/>
      <c r="O260" s="36"/>
      <c r="P260" s="36"/>
      <c r="Q260" s="36"/>
      <c r="R260" s="36"/>
      <c r="S260" s="36"/>
      <c r="T260" s="36">
        <v>2.4</v>
      </c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>
        <v>2.7</v>
      </c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>
        <v>10</v>
      </c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>
        <v>40</v>
      </c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10">
        <f t="shared" si="4"/>
        <v>55.1</v>
      </c>
      <c r="QL260" s="49"/>
      <c r="QM260" s="54"/>
      <c r="QN260" s="49"/>
      <c r="QO260" s="49"/>
      <c r="QP260" s="49"/>
      <c r="QQ260" s="49">
        <f>901.5+3134.5</f>
        <v>4036</v>
      </c>
      <c r="QR260" s="49"/>
      <c r="QS260" s="1"/>
    </row>
    <row r="261" spans="1:461" s="2" customFormat="1" ht="12.75" customHeight="1" x14ac:dyDescent="0.2">
      <c r="A261" s="22">
        <v>44687</v>
      </c>
      <c r="B261" s="30" t="s">
        <v>389</v>
      </c>
      <c r="C261" s="34"/>
      <c r="D261" s="34"/>
      <c r="E261" s="35"/>
      <c r="F261" s="35"/>
      <c r="G261" s="35"/>
      <c r="H261" s="35"/>
      <c r="I261" s="35"/>
      <c r="J261" s="35"/>
      <c r="K261" s="35"/>
      <c r="L261" s="35"/>
      <c r="M261" s="35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>
        <v>10</v>
      </c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10">
        <f t="shared" si="4"/>
        <v>10</v>
      </c>
      <c r="QL261" s="49"/>
      <c r="QM261" s="54"/>
      <c r="QN261" s="49"/>
      <c r="QO261" s="49"/>
      <c r="QP261" s="49">
        <v>587.16</v>
      </c>
      <c r="QQ261" s="49"/>
      <c r="QR261" s="49"/>
      <c r="QS261" s="1"/>
    </row>
    <row r="262" spans="1:461" s="2" customFormat="1" ht="12.75" customHeight="1" x14ac:dyDescent="0.2">
      <c r="A262" s="22">
        <v>44691</v>
      </c>
      <c r="B262" s="25" t="s">
        <v>110</v>
      </c>
      <c r="C262" s="34"/>
      <c r="D262" s="34"/>
      <c r="E262" s="35"/>
      <c r="F262" s="35"/>
      <c r="G262" s="35"/>
      <c r="H262" s="35"/>
      <c r="I262" s="35"/>
      <c r="J262" s="35"/>
      <c r="K262" s="35"/>
      <c r="L262" s="35"/>
      <c r="M262" s="35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>
        <v>10</v>
      </c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>
        <v>10</v>
      </c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>
        <v>10</v>
      </c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10">
        <f t="shared" si="4"/>
        <v>30</v>
      </c>
      <c r="QL262" s="49"/>
      <c r="QM262" s="54"/>
      <c r="QN262" s="49"/>
      <c r="QO262" s="49">
        <v>78.14</v>
      </c>
      <c r="QP262" s="49">
        <f>1000+424.98</f>
        <v>1424.98</v>
      </c>
      <c r="QQ262" s="49"/>
      <c r="QR262" s="49"/>
      <c r="QS262" s="1"/>
    </row>
    <row r="263" spans="1:461" s="2" customFormat="1" ht="12.75" customHeight="1" x14ac:dyDescent="0.2">
      <c r="A263" s="22">
        <v>44691</v>
      </c>
      <c r="B263" s="30" t="s">
        <v>362</v>
      </c>
      <c r="C263" s="34"/>
      <c r="D263" s="34"/>
      <c r="E263" s="35"/>
      <c r="F263" s="35"/>
      <c r="G263" s="35"/>
      <c r="H263" s="35"/>
      <c r="I263" s="35"/>
      <c r="J263" s="35"/>
      <c r="K263" s="35"/>
      <c r="L263" s="35"/>
      <c r="M263" s="35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>
        <v>3</v>
      </c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10">
        <f t="shared" si="4"/>
        <v>3</v>
      </c>
      <c r="QL263" s="49"/>
      <c r="QM263" s="54"/>
      <c r="QN263" s="49"/>
      <c r="QO263" s="49"/>
      <c r="QP263" s="49">
        <v>109.33</v>
      </c>
      <c r="QQ263" s="49"/>
      <c r="QR263" s="49"/>
      <c r="QS263" s="1"/>
    </row>
    <row r="264" spans="1:461" s="2" customFormat="1" ht="12.75" customHeight="1" x14ac:dyDescent="0.2">
      <c r="A264" s="22">
        <v>44692</v>
      </c>
      <c r="B264" s="30" t="s">
        <v>389</v>
      </c>
      <c r="C264" s="34"/>
      <c r="D264" s="34"/>
      <c r="E264" s="35"/>
      <c r="F264" s="35"/>
      <c r="G264" s="35"/>
      <c r="H264" s="35"/>
      <c r="I264" s="35"/>
      <c r="J264" s="35"/>
      <c r="K264" s="35"/>
      <c r="L264" s="35"/>
      <c r="M264" s="35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>
        <v>10</v>
      </c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10">
        <f t="shared" si="4"/>
        <v>10</v>
      </c>
      <c r="QL264" s="49"/>
      <c r="QM264" s="54"/>
      <c r="QN264" s="49"/>
      <c r="QO264" s="49"/>
      <c r="QP264" s="49">
        <v>449.76</v>
      </c>
      <c r="QQ264" s="49"/>
      <c r="QR264" s="49"/>
      <c r="QS264" s="1"/>
    </row>
    <row r="265" spans="1:461" s="2" customFormat="1" ht="12.75" customHeight="1" x14ac:dyDescent="0.2">
      <c r="A265" s="22">
        <v>44692</v>
      </c>
      <c r="B265" s="25" t="s">
        <v>461</v>
      </c>
      <c r="C265" s="34"/>
      <c r="D265" s="34"/>
      <c r="E265" s="35"/>
      <c r="F265" s="35"/>
      <c r="G265" s="35"/>
      <c r="H265" s="35"/>
      <c r="I265" s="35"/>
      <c r="J265" s="35"/>
      <c r="K265" s="35"/>
      <c r="L265" s="35"/>
      <c r="M265" s="35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>
        <v>20</v>
      </c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10">
        <f t="shared" si="4"/>
        <v>20</v>
      </c>
      <c r="QL265" s="49"/>
      <c r="QM265" s="54"/>
      <c r="QN265" s="49"/>
      <c r="QO265" s="49"/>
      <c r="QP265" s="49">
        <v>910.08</v>
      </c>
      <c r="QQ265" s="49"/>
      <c r="QR265" s="49"/>
      <c r="QS265" s="1"/>
    </row>
    <row r="266" spans="1:461" s="2" customFormat="1" ht="12.75" customHeight="1" x14ac:dyDescent="0.2">
      <c r="A266" s="22">
        <v>44692</v>
      </c>
      <c r="B266" s="30" t="s">
        <v>55</v>
      </c>
      <c r="C266" s="34"/>
      <c r="D266" s="34"/>
      <c r="E266" s="35"/>
      <c r="F266" s="35"/>
      <c r="G266" s="35"/>
      <c r="H266" s="35"/>
      <c r="I266" s="35"/>
      <c r="J266" s="35"/>
      <c r="K266" s="35"/>
      <c r="L266" s="35"/>
      <c r="M266" s="35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>
        <v>54</v>
      </c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>
        <v>120</v>
      </c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>
        <v>10</v>
      </c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>
        <v>10</v>
      </c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>
        <v>11</v>
      </c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>
        <v>2</v>
      </c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>
        <v>1</v>
      </c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>
        <v>200</v>
      </c>
      <c r="QH266" s="36"/>
      <c r="QI266" s="36"/>
      <c r="QJ266" s="36"/>
      <c r="QK266" s="10">
        <f t="shared" si="4"/>
        <v>408</v>
      </c>
      <c r="QL266" s="49"/>
      <c r="QM266" s="49"/>
      <c r="QN266" s="49"/>
      <c r="QO266" s="49"/>
      <c r="QP266" s="49"/>
      <c r="QQ266" s="49"/>
      <c r="QR266" s="49"/>
      <c r="QS266" s="1"/>
    </row>
    <row r="267" spans="1:461" s="2" customFormat="1" ht="12.75" customHeight="1" x14ac:dyDescent="0.2">
      <c r="A267" s="22">
        <v>44692</v>
      </c>
      <c r="B267" s="25" t="s">
        <v>25</v>
      </c>
      <c r="C267" s="34"/>
      <c r="D267" s="34"/>
      <c r="E267" s="35"/>
      <c r="F267" s="35"/>
      <c r="G267" s="35"/>
      <c r="H267" s="35"/>
      <c r="I267" s="35"/>
      <c r="J267" s="35"/>
      <c r="K267" s="35"/>
      <c r="L267" s="35"/>
      <c r="M267" s="35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>
        <v>20</v>
      </c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>
        <v>10</v>
      </c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10">
        <f t="shared" si="4"/>
        <v>30</v>
      </c>
      <c r="QL267" s="49"/>
      <c r="QM267" s="54"/>
      <c r="QN267" s="49"/>
      <c r="QO267" s="49"/>
      <c r="QP267" s="49">
        <f>1423.36+2000</f>
        <v>3423.3599999999997</v>
      </c>
      <c r="QQ267" s="49"/>
      <c r="QR267" s="49"/>
      <c r="QS267" s="1"/>
    </row>
    <row r="268" spans="1:461" s="2" customFormat="1" ht="12.75" customHeight="1" x14ac:dyDescent="0.2">
      <c r="A268" s="22">
        <v>44692</v>
      </c>
      <c r="B268" s="30" t="s">
        <v>441</v>
      </c>
      <c r="C268" s="34"/>
      <c r="D268" s="34"/>
      <c r="E268" s="35"/>
      <c r="F268" s="35"/>
      <c r="G268" s="35"/>
      <c r="H268" s="35"/>
      <c r="I268" s="35"/>
      <c r="J268" s="35"/>
      <c r="K268" s="35"/>
      <c r="L268" s="35"/>
      <c r="M268" s="35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>
        <v>156</v>
      </c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10">
        <f t="shared" si="4"/>
        <v>156</v>
      </c>
      <c r="QL268" s="49"/>
      <c r="QM268" s="54"/>
      <c r="QN268" s="49"/>
      <c r="QO268" s="49"/>
      <c r="QP268" s="49">
        <v>1873.87</v>
      </c>
      <c r="QQ268" s="49"/>
      <c r="QR268" s="49"/>
      <c r="QS268" s="1"/>
    </row>
    <row r="269" spans="1:461" s="2" customFormat="1" ht="12.75" customHeight="1" x14ac:dyDescent="0.2">
      <c r="A269" s="22">
        <v>44693</v>
      </c>
      <c r="B269" s="25" t="s">
        <v>443</v>
      </c>
      <c r="C269" s="34"/>
      <c r="D269" s="34"/>
      <c r="E269" s="35"/>
      <c r="F269" s="35"/>
      <c r="G269" s="35"/>
      <c r="H269" s="35"/>
      <c r="I269" s="35"/>
      <c r="J269" s="35"/>
      <c r="K269" s="35"/>
      <c r="L269" s="35"/>
      <c r="M269" s="35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>
        <v>3</v>
      </c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10">
        <f t="shared" si="4"/>
        <v>3</v>
      </c>
      <c r="QL269" s="49"/>
      <c r="QM269" s="54"/>
      <c r="QN269" s="49"/>
      <c r="QO269" s="49"/>
      <c r="QP269" s="49">
        <v>126.11</v>
      </c>
      <c r="QQ269" s="49"/>
      <c r="QR269" s="49"/>
      <c r="QS269" s="1"/>
    </row>
    <row r="270" spans="1:461" s="2" customFormat="1" ht="12.75" customHeight="1" x14ac:dyDescent="0.2">
      <c r="A270" s="22">
        <v>44697</v>
      </c>
      <c r="B270" s="30" t="s">
        <v>26</v>
      </c>
      <c r="C270" s="34"/>
      <c r="D270" s="34"/>
      <c r="E270" s="35"/>
      <c r="F270" s="35"/>
      <c r="G270" s="35"/>
      <c r="H270" s="35"/>
      <c r="I270" s="35"/>
      <c r="J270" s="35"/>
      <c r="K270" s="35"/>
      <c r="L270" s="35"/>
      <c r="M270" s="35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>
        <v>9</v>
      </c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>
        <v>10</v>
      </c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>
        <v>24</v>
      </c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>
        <v>20</v>
      </c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>
        <v>10</v>
      </c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>
        <v>3</v>
      </c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>
        <v>1</v>
      </c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10">
        <f t="shared" si="4"/>
        <v>77</v>
      </c>
      <c r="QL270" s="49"/>
      <c r="QM270" s="54"/>
      <c r="QN270" s="49"/>
      <c r="QO270" s="49"/>
      <c r="QP270" s="49"/>
      <c r="QQ270" s="49">
        <v>4219.7700000000004</v>
      </c>
      <c r="QR270" s="49"/>
      <c r="QS270" s="1"/>
    </row>
    <row r="271" spans="1:461" s="2" customFormat="1" ht="12.75" customHeight="1" x14ac:dyDescent="0.2">
      <c r="A271" s="22">
        <v>44697</v>
      </c>
      <c r="B271" s="25" t="s">
        <v>312</v>
      </c>
      <c r="C271" s="34"/>
      <c r="D271" s="34"/>
      <c r="E271" s="35"/>
      <c r="F271" s="35"/>
      <c r="G271" s="35"/>
      <c r="H271" s="35"/>
      <c r="I271" s="35"/>
      <c r="J271" s="35"/>
      <c r="K271" s="35"/>
      <c r="L271" s="35"/>
      <c r="M271" s="35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>
        <v>20</v>
      </c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>
        <v>10</v>
      </c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10">
        <f t="shared" si="4"/>
        <v>30</v>
      </c>
      <c r="QL271" s="49"/>
      <c r="QM271" s="54"/>
      <c r="QN271" s="49"/>
      <c r="QO271" s="49"/>
      <c r="QP271" s="49"/>
      <c r="QQ271" s="49">
        <v>2890.08</v>
      </c>
      <c r="QR271" s="49"/>
      <c r="QS271" s="1"/>
    </row>
    <row r="272" spans="1:461" s="2" customFormat="1" ht="12.75" customHeight="1" x14ac:dyDescent="0.2">
      <c r="A272" s="22">
        <v>44697</v>
      </c>
      <c r="B272" s="25" t="s">
        <v>496</v>
      </c>
      <c r="C272" s="34"/>
      <c r="D272" s="34"/>
      <c r="E272" s="35"/>
      <c r="F272" s="35"/>
      <c r="G272" s="35"/>
      <c r="H272" s="35"/>
      <c r="I272" s="35"/>
      <c r="J272" s="35"/>
      <c r="K272" s="35"/>
      <c r="L272" s="35"/>
      <c r="M272" s="35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>
        <v>9.9</v>
      </c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10">
        <f t="shared" si="4"/>
        <v>9.9</v>
      </c>
      <c r="QL272" s="49"/>
      <c r="QM272" s="54"/>
      <c r="QN272" s="49"/>
      <c r="QO272" s="49"/>
      <c r="QP272" s="49">
        <v>926.75</v>
      </c>
      <c r="QQ272" s="49"/>
      <c r="QR272" s="49"/>
      <c r="QS272" s="1"/>
    </row>
    <row r="273" spans="1:461" s="2" customFormat="1" ht="12.75" customHeight="1" x14ac:dyDescent="0.2">
      <c r="A273" s="22">
        <v>44698</v>
      </c>
      <c r="B273" s="25" t="s">
        <v>433</v>
      </c>
      <c r="C273" s="34"/>
      <c r="D273" s="34"/>
      <c r="E273" s="35"/>
      <c r="F273" s="35"/>
      <c r="G273" s="35"/>
      <c r="H273" s="35"/>
      <c r="I273" s="35"/>
      <c r="J273" s="35"/>
      <c r="K273" s="35"/>
      <c r="L273" s="35"/>
      <c r="M273" s="35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>
        <v>22</v>
      </c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10">
        <f t="shared" si="4"/>
        <v>22</v>
      </c>
      <c r="QL273" s="49"/>
      <c r="QM273" s="54"/>
      <c r="QN273" s="49"/>
      <c r="QO273" s="49"/>
      <c r="QP273" s="49">
        <v>990</v>
      </c>
      <c r="QQ273" s="49"/>
      <c r="QR273" s="49"/>
      <c r="QS273" s="1"/>
    </row>
    <row r="274" spans="1:461" s="2" customFormat="1" ht="12.75" customHeight="1" x14ac:dyDescent="0.2">
      <c r="A274" s="22">
        <v>44698</v>
      </c>
      <c r="B274" s="25" t="s">
        <v>376</v>
      </c>
      <c r="C274" s="34"/>
      <c r="D274" s="34"/>
      <c r="E274" s="35"/>
      <c r="F274" s="35"/>
      <c r="G274" s="35"/>
      <c r="H274" s="35"/>
      <c r="I274" s="35"/>
      <c r="J274" s="35"/>
      <c r="K274" s="35"/>
      <c r="L274" s="35"/>
      <c r="M274" s="35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>
        <v>5</v>
      </c>
      <c r="MW274" s="36">
        <v>2</v>
      </c>
      <c r="MX274" s="36"/>
      <c r="MY274" s="36">
        <v>1</v>
      </c>
      <c r="MZ274" s="36"/>
      <c r="NA274" s="36">
        <v>1</v>
      </c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>
        <v>5</v>
      </c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10">
        <f t="shared" si="4"/>
        <v>14</v>
      </c>
      <c r="QL274" s="49"/>
      <c r="QM274" s="54"/>
      <c r="QN274" s="49"/>
      <c r="QO274" s="49">
        <v>482.9</v>
      </c>
      <c r="QP274" s="49">
        <v>663.4</v>
      </c>
      <c r="QQ274" s="49"/>
      <c r="QR274" s="49"/>
      <c r="QS274" s="1"/>
    </row>
    <row r="275" spans="1:461" s="2" customFormat="1" ht="12.75" customHeight="1" x14ac:dyDescent="0.2">
      <c r="A275" s="22">
        <v>44698</v>
      </c>
      <c r="B275" s="30" t="s">
        <v>497</v>
      </c>
      <c r="C275" s="34"/>
      <c r="D275" s="34"/>
      <c r="E275" s="35"/>
      <c r="F275" s="35"/>
      <c r="G275" s="35"/>
      <c r="H275" s="35"/>
      <c r="I275" s="35"/>
      <c r="J275" s="35"/>
      <c r="K275" s="35"/>
      <c r="L275" s="35"/>
      <c r="M275" s="35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>
        <v>11</v>
      </c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10">
        <f t="shared" si="4"/>
        <v>11</v>
      </c>
      <c r="QL275" s="49"/>
      <c r="QM275" s="54"/>
      <c r="QN275" s="49"/>
      <c r="QO275" s="49"/>
      <c r="QP275" s="49">
        <v>414.48</v>
      </c>
      <c r="QQ275" s="49"/>
      <c r="QR275" s="49"/>
      <c r="QS275" s="1"/>
    </row>
    <row r="276" spans="1:461" s="2" customFormat="1" ht="12.75" customHeight="1" x14ac:dyDescent="0.2">
      <c r="A276" s="22">
        <v>44698</v>
      </c>
      <c r="B276" s="32" t="s">
        <v>19</v>
      </c>
      <c r="C276" s="34"/>
      <c r="D276" s="34"/>
      <c r="E276" s="35"/>
      <c r="F276" s="35"/>
      <c r="G276" s="35"/>
      <c r="H276" s="35"/>
      <c r="I276" s="35"/>
      <c r="J276" s="35"/>
      <c r="K276" s="35"/>
      <c r="L276" s="35"/>
      <c r="M276" s="35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>
        <v>20</v>
      </c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>
        <v>150</v>
      </c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>
        <v>20</v>
      </c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>
        <v>10</v>
      </c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10">
        <f t="shared" si="4"/>
        <v>200</v>
      </c>
      <c r="QL276" s="49"/>
      <c r="QM276" s="54"/>
      <c r="QN276" s="49"/>
      <c r="QO276" s="49"/>
      <c r="QP276" s="49"/>
      <c r="QQ276" s="49">
        <f>1285.12+8714.88</f>
        <v>10000</v>
      </c>
      <c r="QR276" s="49">
        <v>1760.24</v>
      </c>
      <c r="QS276" s="1"/>
    </row>
    <row r="277" spans="1:461" s="2" customFormat="1" ht="12.75" customHeight="1" x14ac:dyDescent="0.2">
      <c r="A277" s="22">
        <v>44698</v>
      </c>
      <c r="B277" s="30" t="s">
        <v>457</v>
      </c>
      <c r="C277" s="34"/>
      <c r="D277" s="34"/>
      <c r="E277" s="35"/>
      <c r="F277" s="35"/>
      <c r="G277" s="35"/>
      <c r="H277" s="35"/>
      <c r="I277" s="35"/>
      <c r="J277" s="35"/>
      <c r="K277" s="35"/>
      <c r="L277" s="35"/>
      <c r="M277" s="35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>
        <v>25</v>
      </c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10">
        <f t="shared" si="4"/>
        <v>25</v>
      </c>
      <c r="QL277" s="49"/>
      <c r="QM277" s="54"/>
      <c r="QN277" s="49"/>
      <c r="QO277" s="49"/>
      <c r="QP277" s="49"/>
      <c r="QQ277" s="49">
        <v>5848.2</v>
      </c>
      <c r="QR277" s="49"/>
      <c r="QS277" s="1"/>
    </row>
    <row r="278" spans="1:461" s="2" customFormat="1" ht="12.75" customHeight="1" x14ac:dyDescent="0.2">
      <c r="A278" s="22">
        <v>44698</v>
      </c>
      <c r="B278" s="30" t="s">
        <v>317</v>
      </c>
      <c r="C278" s="34"/>
      <c r="D278" s="34"/>
      <c r="E278" s="35"/>
      <c r="F278" s="35"/>
      <c r="G278" s="35"/>
      <c r="H278" s="35"/>
      <c r="I278" s="35"/>
      <c r="J278" s="35"/>
      <c r="K278" s="35"/>
      <c r="L278" s="35"/>
      <c r="M278" s="35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>
        <v>1</v>
      </c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10">
        <f t="shared" si="4"/>
        <v>1</v>
      </c>
      <c r="QL278" s="49"/>
      <c r="QM278" s="54"/>
      <c r="QN278" s="49"/>
      <c r="QO278" s="49"/>
      <c r="QP278" s="49">
        <v>141.56</v>
      </c>
      <c r="QQ278" s="49"/>
      <c r="QR278" s="49"/>
      <c r="QS278" s="1"/>
    </row>
    <row r="279" spans="1:461" s="2" customFormat="1" ht="12.75" customHeight="1" x14ac:dyDescent="0.2">
      <c r="A279" s="22">
        <v>44698</v>
      </c>
      <c r="B279" s="25" t="s">
        <v>443</v>
      </c>
      <c r="C279" s="34"/>
      <c r="D279" s="34"/>
      <c r="E279" s="35"/>
      <c r="F279" s="35"/>
      <c r="G279" s="35"/>
      <c r="H279" s="35"/>
      <c r="I279" s="35"/>
      <c r="J279" s="35"/>
      <c r="K279" s="35"/>
      <c r="L279" s="35"/>
      <c r="M279" s="35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>
        <v>0.8</v>
      </c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>
        <v>1</v>
      </c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10">
        <f t="shared" si="4"/>
        <v>1.8</v>
      </c>
      <c r="QL279" s="49"/>
      <c r="QM279" s="54"/>
      <c r="QN279" s="49"/>
      <c r="QO279" s="49"/>
      <c r="QP279" s="49">
        <f>7.91+45.04</f>
        <v>52.95</v>
      </c>
      <c r="QQ279" s="49"/>
      <c r="QR279" s="49"/>
      <c r="QS279" s="1"/>
    </row>
    <row r="280" spans="1:461" s="2" customFormat="1" ht="12.75" customHeight="1" x14ac:dyDescent="0.2">
      <c r="A280" s="22">
        <v>44698</v>
      </c>
      <c r="B280" s="30" t="s">
        <v>477</v>
      </c>
      <c r="C280" s="34"/>
      <c r="D280" s="34"/>
      <c r="E280" s="35"/>
      <c r="F280" s="35"/>
      <c r="G280" s="35"/>
      <c r="H280" s="35"/>
      <c r="I280" s="35"/>
      <c r="J280" s="35"/>
      <c r="K280" s="35"/>
      <c r="L280" s="35"/>
      <c r="M280" s="35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>
        <v>5</v>
      </c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>
        <v>10</v>
      </c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>
        <v>1</v>
      </c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10">
        <f t="shared" si="4"/>
        <v>16</v>
      </c>
      <c r="QL280" s="49"/>
      <c r="QM280" s="54"/>
      <c r="QN280" s="49"/>
      <c r="QO280" s="49"/>
      <c r="QP280" s="49">
        <v>846.2</v>
      </c>
      <c r="QQ280" s="49"/>
      <c r="QR280" s="49"/>
      <c r="QS280" s="1"/>
    </row>
    <row r="281" spans="1:461" s="2" customFormat="1" ht="12.75" customHeight="1" x14ac:dyDescent="0.2">
      <c r="A281" s="22">
        <v>44698</v>
      </c>
      <c r="B281" s="30" t="s">
        <v>257</v>
      </c>
      <c r="C281" s="34"/>
      <c r="D281" s="34"/>
      <c r="E281" s="35"/>
      <c r="F281" s="35"/>
      <c r="G281" s="35"/>
      <c r="H281" s="35"/>
      <c r="I281" s="35"/>
      <c r="J281" s="35"/>
      <c r="K281" s="35"/>
      <c r="L281" s="35"/>
      <c r="M281" s="35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>
        <v>20</v>
      </c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>
        <v>10</v>
      </c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>
        <v>130</v>
      </c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10">
        <f t="shared" si="4"/>
        <v>160</v>
      </c>
      <c r="QL281" s="49"/>
      <c r="QM281" s="54"/>
      <c r="QN281" s="49"/>
      <c r="QO281" s="49"/>
      <c r="QP281" s="49"/>
      <c r="QQ281" s="49">
        <v>6824.64</v>
      </c>
      <c r="QR281" s="49"/>
      <c r="QS281" s="1"/>
    </row>
    <row r="282" spans="1:461" s="2" customFormat="1" ht="12.75" customHeight="1" x14ac:dyDescent="0.2">
      <c r="A282" s="22">
        <v>44699</v>
      </c>
      <c r="B282" s="30" t="s">
        <v>102</v>
      </c>
      <c r="C282" s="34"/>
      <c r="D282" s="34"/>
      <c r="E282" s="35"/>
      <c r="F282" s="35"/>
      <c r="G282" s="35"/>
      <c r="H282" s="35"/>
      <c r="I282" s="35"/>
      <c r="J282" s="35"/>
      <c r="K282" s="35"/>
      <c r="L282" s="35"/>
      <c r="M282" s="35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>
        <v>36</v>
      </c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10">
        <f t="shared" si="4"/>
        <v>36</v>
      </c>
      <c r="QL282" s="49"/>
      <c r="QM282" s="49"/>
      <c r="QN282" s="49"/>
      <c r="QO282" s="49"/>
      <c r="QP282" s="49"/>
      <c r="QQ282" s="49">
        <v>1418.26</v>
      </c>
      <c r="QR282" s="49"/>
      <c r="QS282" s="1"/>
    </row>
    <row r="283" spans="1:461" s="2" customFormat="1" ht="12.75" customHeight="1" x14ac:dyDescent="0.2">
      <c r="A283" s="22">
        <v>44699</v>
      </c>
      <c r="B283" s="30" t="s">
        <v>445</v>
      </c>
      <c r="C283" s="34"/>
      <c r="D283" s="34"/>
      <c r="E283" s="35"/>
      <c r="F283" s="35"/>
      <c r="G283" s="35"/>
      <c r="H283" s="35"/>
      <c r="I283" s="35"/>
      <c r="J283" s="35"/>
      <c r="K283" s="35"/>
      <c r="L283" s="35"/>
      <c r="M283" s="35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>
        <v>10</v>
      </c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>
        <v>12</v>
      </c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>
        <v>25</v>
      </c>
      <c r="QJ283" s="36"/>
      <c r="QK283" s="10">
        <f t="shared" si="4"/>
        <v>47</v>
      </c>
      <c r="QL283" s="49"/>
      <c r="QM283" s="54"/>
      <c r="QN283" s="49"/>
      <c r="QO283" s="49"/>
      <c r="QP283" s="49">
        <v>1968.79</v>
      </c>
      <c r="QQ283" s="49"/>
      <c r="QR283" s="49"/>
      <c r="QS283" s="1"/>
    </row>
    <row r="284" spans="1:461" s="2" customFormat="1" ht="12.75" customHeight="1" x14ac:dyDescent="0.2">
      <c r="A284" s="22">
        <v>44699</v>
      </c>
      <c r="B284" s="30" t="s">
        <v>386</v>
      </c>
      <c r="C284" s="34"/>
      <c r="D284" s="34"/>
      <c r="E284" s="35"/>
      <c r="F284" s="35"/>
      <c r="G284" s="35"/>
      <c r="H284" s="35"/>
      <c r="I284" s="35"/>
      <c r="J284" s="35"/>
      <c r="K284" s="35"/>
      <c r="L284" s="35"/>
      <c r="M284" s="35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>
        <v>1</v>
      </c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10">
        <f t="shared" si="4"/>
        <v>1</v>
      </c>
      <c r="QL284" s="49"/>
      <c r="QM284" s="54"/>
      <c r="QN284" s="49"/>
      <c r="QO284" s="49"/>
      <c r="QP284" s="49">
        <v>39.020000000000003</v>
      </c>
      <c r="QQ284" s="49"/>
      <c r="QR284" s="49"/>
      <c r="QS284" s="1"/>
    </row>
    <row r="285" spans="1:461" s="2" customFormat="1" ht="12.75" customHeight="1" x14ac:dyDescent="0.2">
      <c r="A285" s="22">
        <v>44698</v>
      </c>
      <c r="B285" s="30" t="s">
        <v>500</v>
      </c>
      <c r="C285" s="34"/>
      <c r="D285" s="34"/>
      <c r="E285" s="35"/>
      <c r="F285" s="35"/>
      <c r="G285" s="35"/>
      <c r="H285" s="35"/>
      <c r="I285" s="35"/>
      <c r="J285" s="35"/>
      <c r="K285" s="35"/>
      <c r="L285" s="35"/>
      <c r="M285" s="35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>
        <v>10</v>
      </c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10">
        <f t="shared" si="4"/>
        <v>10</v>
      </c>
      <c r="QL285" s="49"/>
      <c r="QM285" s="54"/>
      <c r="QN285" s="49"/>
      <c r="QO285" s="49"/>
      <c r="QP285" s="49">
        <v>319.32</v>
      </c>
      <c r="QQ285" s="49"/>
      <c r="QR285" s="49"/>
      <c r="QS285" s="1"/>
    </row>
    <row r="286" spans="1:461" s="2" customFormat="1" ht="12.75" customHeight="1" x14ac:dyDescent="0.2">
      <c r="A286" s="22">
        <v>44699</v>
      </c>
      <c r="B286" s="30" t="s">
        <v>455</v>
      </c>
      <c r="C286" s="34"/>
      <c r="D286" s="34"/>
      <c r="E286" s="35"/>
      <c r="F286" s="35"/>
      <c r="G286" s="35"/>
      <c r="H286" s="35"/>
      <c r="I286" s="35"/>
      <c r="J286" s="35"/>
      <c r="K286" s="35"/>
      <c r="L286" s="35"/>
      <c r="M286" s="35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>
        <v>30</v>
      </c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>
        <v>2.4</v>
      </c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>
        <v>18</v>
      </c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10">
        <f t="shared" si="4"/>
        <v>50.4</v>
      </c>
      <c r="QL286" s="49"/>
      <c r="QM286" s="54"/>
      <c r="QN286" s="49"/>
      <c r="QO286" s="49"/>
      <c r="QP286" s="49">
        <v>2242.9499999999998</v>
      </c>
      <c r="QQ286" s="49"/>
      <c r="QR286" s="49"/>
      <c r="QS286" s="1"/>
    </row>
    <row r="287" spans="1:461" s="2" customFormat="1" ht="12.75" customHeight="1" x14ac:dyDescent="0.2">
      <c r="A287" s="22">
        <v>44699</v>
      </c>
      <c r="B287" s="25" t="s">
        <v>377</v>
      </c>
      <c r="C287" s="34"/>
      <c r="D287" s="34"/>
      <c r="E287" s="35"/>
      <c r="F287" s="35"/>
      <c r="G287" s="35"/>
      <c r="H287" s="35"/>
      <c r="I287" s="35"/>
      <c r="J287" s="35"/>
      <c r="K287" s="35"/>
      <c r="L287" s="35"/>
      <c r="M287" s="35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>
        <v>9</v>
      </c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>
        <v>9</v>
      </c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>
        <v>10</v>
      </c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10">
        <f t="shared" si="4"/>
        <v>28</v>
      </c>
      <c r="QL287" s="49"/>
      <c r="QM287" s="54"/>
      <c r="QN287" s="49"/>
      <c r="QO287" s="49"/>
      <c r="QP287" s="49">
        <v>1287.29</v>
      </c>
      <c r="QQ287" s="49"/>
      <c r="QR287" s="49"/>
      <c r="QS287" s="1"/>
    </row>
    <row r="288" spans="1:461" s="2" customFormat="1" ht="12.75" customHeight="1" x14ac:dyDescent="0.2">
      <c r="A288" s="22">
        <v>44700</v>
      </c>
      <c r="B288" s="25" t="s">
        <v>116</v>
      </c>
      <c r="C288" s="34"/>
      <c r="D288" s="34"/>
      <c r="E288" s="35"/>
      <c r="F288" s="35"/>
      <c r="G288" s="35"/>
      <c r="H288" s="35"/>
      <c r="I288" s="35"/>
      <c r="J288" s="35"/>
      <c r="K288" s="35"/>
      <c r="L288" s="35"/>
      <c r="M288" s="35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>
        <v>1</v>
      </c>
      <c r="EI288" s="36">
        <v>1</v>
      </c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>
        <v>1</v>
      </c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>
        <v>1</v>
      </c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10">
        <f t="shared" si="4"/>
        <v>4</v>
      </c>
      <c r="QL288" s="49"/>
      <c r="QM288" s="54"/>
      <c r="QN288" s="49"/>
      <c r="QO288" s="49"/>
      <c r="QP288" s="49"/>
      <c r="QQ288" s="49">
        <v>249.61</v>
      </c>
      <c r="QR288" s="49"/>
      <c r="QS288" s="1"/>
    </row>
    <row r="289" spans="1:461" s="2" customFormat="1" ht="12.75" customHeight="1" x14ac:dyDescent="0.2">
      <c r="A289" s="22">
        <v>44700</v>
      </c>
      <c r="B289" s="25" t="s">
        <v>54</v>
      </c>
      <c r="C289" s="34"/>
      <c r="D289" s="34"/>
      <c r="E289" s="35"/>
      <c r="F289" s="35"/>
      <c r="G289" s="35"/>
      <c r="H289" s="35"/>
      <c r="I289" s="35"/>
      <c r="J289" s="35"/>
      <c r="K289" s="35"/>
      <c r="L289" s="35"/>
      <c r="M289" s="35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>
        <v>70</v>
      </c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>
        <v>1</v>
      </c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>
        <v>5</v>
      </c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>
        <v>2</v>
      </c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10">
        <f t="shared" si="4"/>
        <v>78</v>
      </c>
      <c r="QL289" s="49"/>
      <c r="QM289" s="54"/>
      <c r="QN289" s="49"/>
      <c r="QO289" s="49"/>
      <c r="QP289" s="49">
        <f>2000+1000+1417.62</f>
        <v>4417.62</v>
      </c>
      <c r="QQ289" s="49"/>
      <c r="QR289" s="49"/>
      <c r="QS289" s="1"/>
    </row>
    <row r="290" spans="1:461" s="2" customFormat="1" ht="12.75" customHeight="1" x14ac:dyDescent="0.2">
      <c r="A290" s="22">
        <v>44700</v>
      </c>
      <c r="B290" s="30" t="s">
        <v>478</v>
      </c>
      <c r="C290" s="34"/>
      <c r="D290" s="34"/>
      <c r="E290" s="35"/>
      <c r="F290" s="35"/>
      <c r="G290" s="35"/>
      <c r="H290" s="35"/>
      <c r="I290" s="35"/>
      <c r="J290" s="35"/>
      <c r="K290" s="35"/>
      <c r="L290" s="35"/>
      <c r="M290" s="35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>
        <v>1</v>
      </c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10">
        <f t="shared" si="4"/>
        <v>1</v>
      </c>
      <c r="QL290" s="49"/>
      <c r="QM290" s="54"/>
      <c r="QN290" s="49"/>
      <c r="QO290" s="49"/>
      <c r="QP290" s="49">
        <v>32.229999999999997</v>
      </c>
      <c r="QQ290" s="49"/>
      <c r="QR290" s="49"/>
      <c r="QS290" s="1"/>
    </row>
    <row r="291" spans="1:461" s="2" customFormat="1" ht="12.75" customHeight="1" x14ac:dyDescent="0.2">
      <c r="A291" s="22">
        <v>44700</v>
      </c>
      <c r="B291" s="30" t="s">
        <v>68</v>
      </c>
      <c r="C291" s="34"/>
      <c r="D291" s="34"/>
      <c r="E291" s="35"/>
      <c r="F291" s="35"/>
      <c r="G291" s="35"/>
      <c r="H291" s="35"/>
      <c r="I291" s="35"/>
      <c r="J291" s="35"/>
      <c r="K291" s="35"/>
      <c r="L291" s="35"/>
      <c r="M291" s="35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>
        <v>70</v>
      </c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>
        <v>1</v>
      </c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>
        <v>1</v>
      </c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>
        <v>10</v>
      </c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10">
        <f t="shared" si="4"/>
        <v>82</v>
      </c>
      <c r="QL291" s="49"/>
      <c r="QM291" s="54"/>
      <c r="QN291" s="49"/>
      <c r="QO291" s="49"/>
      <c r="QP291" s="49"/>
      <c r="QQ291" s="49">
        <v>3828.09</v>
      </c>
      <c r="QR291" s="49"/>
      <c r="QS291" s="1"/>
    </row>
    <row r="292" spans="1:461" s="2" customFormat="1" ht="12.75" customHeight="1" x14ac:dyDescent="0.2">
      <c r="A292" s="22">
        <v>44700</v>
      </c>
      <c r="B292" s="30" t="s">
        <v>55</v>
      </c>
      <c r="C292" s="34"/>
      <c r="D292" s="34"/>
      <c r="E292" s="35"/>
      <c r="F292" s="35"/>
      <c r="G292" s="35"/>
      <c r="H292" s="35"/>
      <c r="I292" s="35"/>
      <c r="J292" s="35"/>
      <c r="K292" s="35"/>
      <c r="L292" s="35"/>
      <c r="M292" s="35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>
        <v>36</v>
      </c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>
        <v>160</v>
      </c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>
        <v>20</v>
      </c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>
        <v>30</v>
      </c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>
        <v>1</v>
      </c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>
        <v>2</v>
      </c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>
        <v>250</v>
      </c>
      <c r="QJ292" s="36"/>
      <c r="QK292" s="10">
        <f t="shared" si="4"/>
        <v>499</v>
      </c>
      <c r="QL292" s="49"/>
      <c r="QM292" s="49"/>
      <c r="QN292" s="49"/>
      <c r="QO292" s="49"/>
      <c r="QP292" s="49"/>
      <c r="QQ292" s="49"/>
      <c r="QR292" s="49"/>
      <c r="QS292" s="1"/>
    </row>
    <row r="293" spans="1:461" s="2" customFormat="1" ht="12.75" customHeight="1" x14ac:dyDescent="0.2">
      <c r="A293" s="22">
        <v>44700</v>
      </c>
      <c r="B293" s="25" t="s">
        <v>119</v>
      </c>
      <c r="C293" s="34"/>
      <c r="D293" s="34"/>
      <c r="E293" s="35"/>
      <c r="F293" s="35"/>
      <c r="G293" s="35"/>
      <c r="H293" s="35"/>
      <c r="I293" s="35"/>
      <c r="J293" s="35"/>
      <c r="K293" s="35"/>
      <c r="L293" s="35"/>
      <c r="M293" s="35"/>
      <c r="N293" s="36"/>
      <c r="O293" s="36"/>
      <c r="P293" s="36"/>
      <c r="Q293" s="36"/>
      <c r="R293" s="36"/>
      <c r="S293" s="36"/>
      <c r="T293" s="36"/>
      <c r="U293" s="36">
        <v>10</v>
      </c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>
        <v>1</v>
      </c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>
        <v>0.9</v>
      </c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>
        <v>20</v>
      </c>
      <c r="JT293" s="36"/>
      <c r="JU293" s="36"/>
      <c r="JV293" s="36"/>
      <c r="JW293" s="36"/>
      <c r="JX293" s="36"/>
      <c r="JY293" s="36"/>
      <c r="JZ293" s="36">
        <v>1</v>
      </c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10">
        <f t="shared" si="4"/>
        <v>32.9</v>
      </c>
      <c r="QL293" s="49"/>
      <c r="QM293" s="54"/>
      <c r="QN293" s="49"/>
      <c r="QO293" s="49"/>
      <c r="QP293" s="49"/>
      <c r="QQ293" s="49">
        <v>1474.06</v>
      </c>
      <c r="QR293" s="49"/>
      <c r="QS293" s="1"/>
    </row>
    <row r="294" spans="1:461" s="2" customFormat="1" ht="12.75" customHeight="1" x14ac:dyDescent="0.2">
      <c r="A294" s="22">
        <v>44701</v>
      </c>
      <c r="B294" s="55" t="s">
        <v>332</v>
      </c>
      <c r="C294" s="34"/>
      <c r="D294" s="34"/>
      <c r="E294" s="35"/>
      <c r="F294" s="35"/>
      <c r="G294" s="35"/>
      <c r="H294" s="35"/>
      <c r="I294" s="35"/>
      <c r="J294" s="35"/>
      <c r="K294" s="35"/>
      <c r="L294" s="35"/>
      <c r="M294" s="35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>
        <v>5</v>
      </c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>
        <v>10</v>
      </c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10">
        <f t="shared" si="4"/>
        <v>15</v>
      </c>
      <c r="QL294" s="49"/>
      <c r="QM294" s="54"/>
      <c r="QN294" s="49"/>
      <c r="QO294" s="49"/>
      <c r="QP294" s="49">
        <v>1524.6</v>
      </c>
      <c r="QQ294" s="49"/>
      <c r="QR294" s="49"/>
      <c r="QS294" s="1"/>
    </row>
    <row r="295" spans="1:461" s="2" customFormat="1" ht="12.75" customHeight="1" x14ac:dyDescent="0.2">
      <c r="A295" s="22">
        <v>44701</v>
      </c>
      <c r="B295" s="30" t="s">
        <v>225</v>
      </c>
      <c r="C295" s="34"/>
      <c r="D295" s="34"/>
      <c r="E295" s="35"/>
      <c r="F295" s="35"/>
      <c r="G295" s="35"/>
      <c r="H295" s="35"/>
      <c r="I295" s="35"/>
      <c r="J295" s="35"/>
      <c r="K295" s="35"/>
      <c r="L295" s="35"/>
      <c r="M295" s="35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>
        <v>1</v>
      </c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>
        <v>1</v>
      </c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>
        <v>1</v>
      </c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10">
        <f t="shared" si="4"/>
        <v>3</v>
      </c>
      <c r="QL295" s="49"/>
      <c r="QM295" s="54"/>
      <c r="QN295" s="49"/>
      <c r="QO295" s="49"/>
      <c r="QP295" s="49">
        <v>143.99</v>
      </c>
      <c r="QQ295" s="49"/>
      <c r="QR295" s="49"/>
      <c r="QS295" s="1"/>
    </row>
    <row r="296" spans="1:461" s="2" customFormat="1" ht="12.75" customHeight="1" x14ac:dyDescent="0.2">
      <c r="A296" s="22">
        <v>44701</v>
      </c>
      <c r="B296" s="30" t="s">
        <v>216</v>
      </c>
      <c r="C296" s="34"/>
      <c r="D296" s="34"/>
      <c r="E296" s="35"/>
      <c r="F296" s="35"/>
      <c r="G296" s="35"/>
      <c r="H296" s="35"/>
      <c r="I296" s="35"/>
      <c r="J296" s="35"/>
      <c r="K296" s="35"/>
      <c r="L296" s="35"/>
      <c r="M296" s="35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>
        <v>10</v>
      </c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>
        <v>9</v>
      </c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>
        <v>10</v>
      </c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10">
        <f t="shared" ref="QK296:QK366" si="5">SUBTOTAL(9,C296:QJ296)</f>
        <v>29</v>
      </c>
      <c r="QL296" s="49"/>
      <c r="QM296" s="54"/>
      <c r="QN296" s="49"/>
      <c r="QO296" s="49"/>
      <c r="QP296" s="49"/>
      <c r="QQ296" s="49">
        <v>1337</v>
      </c>
      <c r="QR296" s="49"/>
      <c r="QS296" s="1"/>
    </row>
    <row r="297" spans="1:461" s="2" customFormat="1" ht="12.75" customHeight="1" x14ac:dyDescent="0.2">
      <c r="A297" s="22">
        <v>44701</v>
      </c>
      <c r="B297" s="25" t="s">
        <v>462</v>
      </c>
      <c r="C297" s="34"/>
      <c r="D297" s="34"/>
      <c r="E297" s="35">
        <v>5</v>
      </c>
      <c r="F297" s="35"/>
      <c r="G297" s="35"/>
      <c r="H297" s="35"/>
      <c r="I297" s="35"/>
      <c r="J297" s="35"/>
      <c r="K297" s="35"/>
      <c r="L297" s="35"/>
      <c r="M297" s="35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>
        <v>11</v>
      </c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>
        <v>10</v>
      </c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10">
        <f t="shared" si="5"/>
        <v>26</v>
      </c>
      <c r="QL297" s="49"/>
      <c r="QM297" s="54"/>
      <c r="QN297" s="49"/>
      <c r="QO297" s="49"/>
      <c r="QP297" s="49">
        <v>1945.68</v>
      </c>
      <c r="QQ297" s="49"/>
      <c r="QR297" s="49"/>
      <c r="QS297" s="1"/>
    </row>
    <row r="298" spans="1:461" s="2" customFormat="1" ht="12.75" customHeight="1" x14ac:dyDescent="0.2">
      <c r="A298" s="22">
        <v>44701</v>
      </c>
      <c r="B298" s="25" t="s">
        <v>261</v>
      </c>
      <c r="C298" s="34"/>
      <c r="D298" s="34"/>
      <c r="E298" s="35"/>
      <c r="F298" s="35"/>
      <c r="G298" s="35"/>
      <c r="H298" s="35"/>
      <c r="I298" s="35"/>
      <c r="J298" s="35"/>
      <c r="K298" s="35"/>
      <c r="L298" s="35"/>
      <c r="M298" s="35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>
        <v>80</v>
      </c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10">
        <f t="shared" si="5"/>
        <v>80</v>
      </c>
      <c r="QL298" s="49"/>
      <c r="QM298" s="54"/>
      <c r="QN298" s="49"/>
      <c r="QO298" s="49"/>
      <c r="QP298" s="49"/>
      <c r="QQ298" s="49">
        <v>3820.8</v>
      </c>
      <c r="QR298" s="49"/>
      <c r="QS298" s="1"/>
    </row>
    <row r="299" spans="1:461" s="2" customFormat="1" ht="12.75" customHeight="1" x14ac:dyDescent="0.2">
      <c r="A299" s="22">
        <v>44701</v>
      </c>
      <c r="B299" s="30" t="s">
        <v>499</v>
      </c>
      <c r="C299" s="34"/>
      <c r="D299" s="34"/>
      <c r="E299" s="35"/>
      <c r="F299" s="35"/>
      <c r="G299" s="35"/>
      <c r="H299" s="35"/>
      <c r="I299" s="35"/>
      <c r="J299" s="35"/>
      <c r="K299" s="35"/>
      <c r="L299" s="35"/>
      <c r="M299" s="35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>
        <v>1</v>
      </c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>
        <v>8</v>
      </c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>
        <v>25</v>
      </c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10">
        <f t="shared" si="5"/>
        <v>34</v>
      </c>
      <c r="QL299" s="49"/>
      <c r="QM299" s="54"/>
      <c r="QN299" s="49"/>
      <c r="QO299" s="49"/>
      <c r="QP299" s="49">
        <v>522</v>
      </c>
      <c r="QQ299" s="49"/>
      <c r="QR299" s="49"/>
      <c r="QS299" s="1"/>
    </row>
    <row r="300" spans="1:461" s="2" customFormat="1" ht="12.75" customHeight="1" x14ac:dyDescent="0.2">
      <c r="A300" s="22">
        <v>44701</v>
      </c>
      <c r="B300" s="30" t="s">
        <v>410</v>
      </c>
      <c r="C300" s="34"/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>
        <v>25</v>
      </c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10">
        <f t="shared" si="5"/>
        <v>25</v>
      </c>
      <c r="QL300" s="49"/>
      <c r="QM300" s="54"/>
      <c r="QN300" s="49"/>
      <c r="QO300" s="49"/>
      <c r="QP300" s="49">
        <v>5292.9</v>
      </c>
      <c r="QQ300" s="49"/>
      <c r="QR300" s="49"/>
      <c r="QS300" s="1"/>
    </row>
    <row r="301" spans="1:461" s="2" customFormat="1" ht="12.75" customHeight="1" x14ac:dyDescent="0.2">
      <c r="A301" s="22">
        <v>44704</v>
      </c>
      <c r="B301" s="30" t="s">
        <v>446</v>
      </c>
      <c r="C301" s="34"/>
      <c r="D301" s="34"/>
      <c r="E301" s="35"/>
      <c r="F301" s="35"/>
      <c r="G301" s="35"/>
      <c r="H301" s="35"/>
      <c r="I301" s="35"/>
      <c r="J301" s="35"/>
      <c r="K301" s="35"/>
      <c r="L301" s="35"/>
      <c r="M301" s="35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>
        <v>10</v>
      </c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>
        <v>15</v>
      </c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10">
        <f t="shared" si="5"/>
        <v>25</v>
      </c>
      <c r="QL301" s="49"/>
      <c r="QM301" s="54"/>
      <c r="QN301" s="49"/>
      <c r="QO301" s="49"/>
      <c r="QP301" s="49">
        <v>1028.52</v>
      </c>
      <c r="QQ301" s="49"/>
      <c r="QR301" s="49"/>
      <c r="QS301" s="1"/>
    </row>
    <row r="302" spans="1:461" s="2" customFormat="1" ht="12.75" customHeight="1" x14ac:dyDescent="0.2">
      <c r="A302" s="22">
        <v>44704</v>
      </c>
      <c r="B302" s="30" t="s">
        <v>385</v>
      </c>
      <c r="C302" s="34"/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>
        <v>1</v>
      </c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10">
        <f t="shared" si="5"/>
        <v>1</v>
      </c>
      <c r="QL302" s="49"/>
      <c r="QM302" s="54"/>
      <c r="QN302" s="49"/>
      <c r="QO302" s="49"/>
      <c r="QP302" s="49">
        <v>100.91</v>
      </c>
      <c r="QQ302" s="49"/>
      <c r="QR302" s="49"/>
      <c r="QS302" s="1"/>
    </row>
    <row r="303" spans="1:461" s="2" customFormat="1" ht="12.75" customHeight="1" x14ac:dyDescent="0.2">
      <c r="A303" s="22">
        <v>44704</v>
      </c>
      <c r="B303" s="30" t="s">
        <v>36</v>
      </c>
      <c r="C303" s="34"/>
      <c r="D303" s="34"/>
      <c r="E303" s="35"/>
      <c r="F303" s="35"/>
      <c r="G303" s="35"/>
      <c r="H303" s="35"/>
      <c r="I303" s="35"/>
      <c r="J303" s="35"/>
      <c r="K303" s="35"/>
      <c r="L303" s="35"/>
      <c r="M303" s="35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>
        <v>20</v>
      </c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10">
        <f t="shared" si="5"/>
        <v>20</v>
      </c>
      <c r="QL303" s="49"/>
      <c r="QM303" s="54"/>
      <c r="QN303" s="49"/>
      <c r="QO303" s="49"/>
      <c r="QP303" s="49"/>
      <c r="QQ303" s="49">
        <v>1637.04</v>
      </c>
      <c r="QR303" s="49"/>
      <c r="QS303" s="1"/>
    </row>
    <row r="304" spans="1:461" s="2" customFormat="1" ht="12.75" customHeight="1" x14ac:dyDescent="0.2">
      <c r="A304" s="22">
        <v>44704</v>
      </c>
      <c r="B304" s="30" t="s">
        <v>36</v>
      </c>
      <c r="C304" s="34"/>
      <c r="D304" s="34"/>
      <c r="E304" s="35"/>
      <c r="F304" s="35"/>
      <c r="G304" s="35"/>
      <c r="H304" s="35"/>
      <c r="I304" s="35"/>
      <c r="J304" s="35"/>
      <c r="K304" s="35"/>
      <c r="L304" s="35"/>
      <c r="M304" s="35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>
        <v>100</v>
      </c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10">
        <f t="shared" si="5"/>
        <v>100</v>
      </c>
      <c r="QL304" s="49"/>
      <c r="QM304" s="54"/>
      <c r="QN304" s="49"/>
      <c r="QO304" s="49"/>
      <c r="QP304" s="49"/>
      <c r="QQ304" s="49">
        <v>5953.2</v>
      </c>
      <c r="QR304" s="49"/>
      <c r="QS304" s="1"/>
    </row>
    <row r="305" spans="1:461" s="2" customFormat="1" ht="12.75" customHeight="1" x14ac:dyDescent="0.2">
      <c r="A305" s="22">
        <v>44704</v>
      </c>
      <c r="B305" s="55" t="s">
        <v>498</v>
      </c>
      <c r="C305" s="34"/>
      <c r="D305" s="34"/>
      <c r="E305" s="35"/>
      <c r="F305" s="35"/>
      <c r="G305" s="35"/>
      <c r="H305" s="35"/>
      <c r="I305" s="35"/>
      <c r="J305" s="35"/>
      <c r="K305" s="35"/>
      <c r="L305" s="35"/>
      <c r="M305" s="35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>
        <v>10</v>
      </c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10">
        <f t="shared" si="5"/>
        <v>10</v>
      </c>
      <c r="QL305" s="49"/>
      <c r="QM305" s="54"/>
      <c r="QN305" s="49"/>
      <c r="QO305" s="49"/>
      <c r="QP305" s="49">
        <v>735.12</v>
      </c>
      <c r="QQ305" s="49"/>
      <c r="QR305" s="49"/>
      <c r="QS305" s="1"/>
    </row>
    <row r="306" spans="1:461" s="2" customFormat="1" ht="12.75" customHeight="1" x14ac:dyDescent="0.2">
      <c r="A306" s="22">
        <v>44704</v>
      </c>
      <c r="B306" s="55" t="s">
        <v>389</v>
      </c>
      <c r="C306" s="34"/>
      <c r="D306" s="34"/>
      <c r="E306" s="35"/>
      <c r="F306" s="35"/>
      <c r="G306" s="35"/>
      <c r="H306" s="35"/>
      <c r="I306" s="35"/>
      <c r="J306" s="35"/>
      <c r="K306" s="35"/>
      <c r="L306" s="35"/>
      <c r="M306" s="35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>
        <v>10</v>
      </c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10">
        <f t="shared" si="5"/>
        <v>10</v>
      </c>
      <c r="QL306" s="49"/>
      <c r="QM306" s="54"/>
      <c r="QN306" s="49"/>
      <c r="QO306" s="49"/>
      <c r="QP306" s="49">
        <v>587.16</v>
      </c>
      <c r="QQ306" s="49"/>
      <c r="QR306" s="49"/>
      <c r="QS306" s="1"/>
    </row>
    <row r="307" spans="1:461" s="2" customFormat="1" ht="12.75" customHeight="1" x14ac:dyDescent="0.2">
      <c r="A307" s="22">
        <v>44704</v>
      </c>
      <c r="B307" s="30" t="s">
        <v>173</v>
      </c>
      <c r="C307" s="34"/>
      <c r="D307" s="34"/>
      <c r="E307" s="35"/>
      <c r="F307" s="35"/>
      <c r="G307" s="35"/>
      <c r="H307" s="35"/>
      <c r="I307" s="35"/>
      <c r="J307" s="35"/>
      <c r="K307" s="35"/>
      <c r="L307" s="35"/>
      <c r="M307" s="35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>
        <v>10</v>
      </c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>
        <v>20</v>
      </c>
      <c r="FH307" s="36"/>
      <c r="FI307" s="36"/>
      <c r="FJ307" s="36"/>
      <c r="FK307" s="36">
        <v>9</v>
      </c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10">
        <f t="shared" si="5"/>
        <v>39</v>
      </c>
      <c r="QL307" s="49"/>
      <c r="QM307" s="54"/>
      <c r="QN307" s="49"/>
      <c r="QO307" s="49"/>
      <c r="QP307" s="49"/>
      <c r="QQ307" s="49">
        <v>2619.4699999999998</v>
      </c>
      <c r="QR307" s="49"/>
      <c r="QS307" s="1"/>
    </row>
    <row r="308" spans="1:461" s="2" customFormat="1" ht="12.75" customHeight="1" x14ac:dyDescent="0.2">
      <c r="A308" s="22">
        <v>44705</v>
      </c>
      <c r="B308" s="25" t="s">
        <v>119</v>
      </c>
      <c r="C308" s="34"/>
      <c r="D308" s="34"/>
      <c r="E308" s="35"/>
      <c r="F308" s="35"/>
      <c r="G308" s="35"/>
      <c r="H308" s="35"/>
      <c r="I308" s="35"/>
      <c r="J308" s="35"/>
      <c r="K308" s="35"/>
      <c r="L308" s="35"/>
      <c r="M308" s="35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>
        <v>30</v>
      </c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10">
        <f t="shared" si="5"/>
        <v>30</v>
      </c>
      <c r="QL308" s="49"/>
      <c r="QM308" s="54"/>
      <c r="QN308" s="49"/>
      <c r="QO308" s="49"/>
      <c r="QP308" s="49"/>
      <c r="QQ308" s="49">
        <v>1295.6400000000001</v>
      </c>
      <c r="QR308" s="49"/>
      <c r="QS308" s="1"/>
    </row>
    <row r="309" spans="1:461" s="2" customFormat="1" ht="12.75" customHeight="1" x14ac:dyDescent="0.2">
      <c r="A309" s="22">
        <v>44705</v>
      </c>
      <c r="B309" s="30" t="s">
        <v>317</v>
      </c>
      <c r="C309" s="34"/>
      <c r="D309" s="34"/>
      <c r="E309" s="35"/>
      <c r="F309" s="35"/>
      <c r="G309" s="35"/>
      <c r="H309" s="35"/>
      <c r="I309" s="35"/>
      <c r="J309" s="35"/>
      <c r="K309" s="35"/>
      <c r="L309" s="35"/>
      <c r="M309" s="35"/>
      <c r="N309" s="36"/>
      <c r="O309" s="36"/>
      <c r="P309" s="36"/>
      <c r="Q309" s="36">
        <v>1</v>
      </c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>
        <v>1</v>
      </c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>
        <v>8</v>
      </c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>
        <v>10</v>
      </c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10">
        <f t="shared" si="5"/>
        <v>20</v>
      </c>
      <c r="QL309" s="49"/>
      <c r="QM309" s="54"/>
      <c r="QN309" s="49"/>
      <c r="QO309" s="49"/>
      <c r="QP309" s="49">
        <v>1345.08</v>
      </c>
      <c r="QQ309" s="49"/>
      <c r="QR309" s="49"/>
      <c r="QS309" s="1"/>
    </row>
    <row r="310" spans="1:461" s="2" customFormat="1" ht="12.75" customHeight="1" x14ac:dyDescent="0.2">
      <c r="A310" s="22">
        <v>44705</v>
      </c>
      <c r="B310" s="30" t="s">
        <v>442</v>
      </c>
      <c r="C310" s="34"/>
      <c r="D310" s="34"/>
      <c r="E310" s="35"/>
      <c r="F310" s="35"/>
      <c r="G310" s="35"/>
      <c r="H310" s="35"/>
      <c r="I310" s="35"/>
      <c r="J310" s="35"/>
      <c r="K310" s="35"/>
      <c r="L310" s="35"/>
      <c r="M310" s="35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>
        <v>2.4</v>
      </c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>
        <v>1.1000000000000001</v>
      </c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10">
        <f t="shared" si="5"/>
        <v>3.5</v>
      </c>
      <c r="QL310" s="49"/>
      <c r="QM310" s="54"/>
      <c r="QN310" s="49"/>
      <c r="QO310" s="49"/>
      <c r="QP310" s="49">
        <v>227.64</v>
      </c>
      <c r="QQ310" s="49"/>
      <c r="QR310" s="49"/>
      <c r="QS310" s="1"/>
    </row>
    <row r="311" spans="1:461" s="2" customFormat="1" ht="12.75" customHeight="1" x14ac:dyDescent="0.2">
      <c r="A311" s="22">
        <v>44705</v>
      </c>
      <c r="B311" s="30" t="s">
        <v>458</v>
      </c>
      <c r="C311" s="34"/>
      <c r="D311" s="34"/>
      <c r="E311" s="35"/>
      <c r="F311" s="35"/>
      <c r="G311" s="35"/>
      <c r="H311" s="35"/>
      <c r="I311" s="35"/>
      <c r="J311" s="35"/>
      <c r="K311" s="35"/>
      <c r="L311" s="35"/>
      <c r="M311" s="35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>
        <v>50</v>
      </c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10">
        <f t="shared" si="5"/>
        <v>50</v>
      </c>
      <c r="QL311" s="49"/>
      <c r="QM311" s="54"/>
      <c r="QN311" s="49"/>
      <c r="QO311" s="49"/>
      <c r="QP311" s="49">
        <v>2838</v>
      </c>
      <c r="QQ311" s="49"/>
      <c r="QR311" s="49"/>
      <c r="QS311" s="1"/>
    </row>
    <row r="312" spans="1:461" s="2" customFormat="1" ht="12.75" customHeight="1" x14ac:dyDescent="0.2">
      <c r="A312" s="22">
        <v>44705</v>
      </c>
      <c r="B312" s="30" t="s">
        <v>477</v>
      </c>
      <c r="C312" s="34"/>
      <c r="D312" s="34"/>
      <c r="E312" s="35"/>
      <c r="F312" s="35"/>
      <c r="G312" s="35"/>
      <c r="H312" s="35"/>
      <c r="I312" s="35"/>
      <c r="J312" s="35"/>
      <c r="K312" s="35"/>
      <c r="L312" s="35"/>
      <c r="M312" s="35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>
        <v>15</v>
      </c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>
        <v>1</v>
      </c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10">
        <f t="shared" si="5"/>
        <v>16</v>
      </c>
      <c r="QL312" s="49"/>
      <c r="QM312" s="54"/>
      <c r="QN312" s="49"/>
      <c r="QO312" s="49"/>
      <c r="QP312" s="49"/>
      <c r="QQ312" s="49">
        <v>1946.04</v>
      </c>
      <c r="QR312" s="49"/>
      <c r="QS312" s="1"/>
    </row>
    <row r="313" spans="1:461" s="2" customFormat="1" ht="12.75" customHeight="1" x14ac:dyDescent="0.2">
      <c r="A313" s="22">
        <v>44706</v>
      </c>
      <c r="B313" s="55" t="s">
        <v>439</v>
      </c>
      <c r="C313" s="34"/>
      <c r="D313" s="34"/>
      <c r="E313" s="35"/>
      <c r="F313" s="35"/>
      <c r="G313" s="35"/>
      <c r="H313" s="35"/>
      <c r="I313" s="35"/>
      <c r="J313" s="35"/>
      <c r="K313" s="35"/>
      <c r="L313" s="35"/>
      <c r="M313" s="35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>
        <v>3</v>
      </c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10">
        <f t="shared" si="5"/>
        <v>3</v>
      </c>
      <c r="QL313" s="49"/>
      <c r="QM313" s="54"/>
      <c r="QN313" s="49"/>
      <c r="QO313" s="49"/>
      <c r="QP313" s="49">
        <v>154.22</v>
      </c>
      <c r="QQ313" s="49"/>
      <c r="QR313" s="49"/>
      <c r="QS313" s="1"/>
    </row>
    <row r="314" spans="1:461" s="2" customFormat="1" ht="12.75" customHeight="1" x14ac:dyDescent="0.2">
      <c r="A314" s="22">
        <v>44706</v>
      </c>
      <c r="B314" s="25" t="s">
        <v>468</v>
      </c>
      <c r="C314" s="34"/>
      <c r="D314" s="34"/>
      <c r="E314" s="35"/>
      <c r="F314" s="35"/>
      <c r="G314" s="35"/>
      <c r="H314" s="35"/>
      <c r="I314" s="35"/>
      <c r="J314" s="35"/>
      <c r="K314" s="35"/>
      <c r="L314" s="35"/>
      <c r="M314" s="35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>
        <v>50</v>
      </c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>
        <v>4</v>
      </c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>
        <v>50</v>
      </c>
      <c r="DK314" s="36"/>
      <c r="DL314" s="36"/>
      <c r="DM314" s="36"/>
      <c r="DN314" s="36"/>
      <c r="DO314" s="36"/>
      <c r="DP314" s="36"/>
      <c r="DQ314" s="36">
        <v>80</v>
      </c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>
        <v>30</v>
      </c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>
        <v>220</v>
      </c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10">
        <f t="shared" si="5"/>
        <v>434</v>
      </c>
      <c r="QL314" s="49"/>
      <c r="QM314" s="54"/>
      <c r="QN314" s="49"/>
      <c r="QO314" s="49"/>
      <c r="QP314" s="49">
        <v>33543.379999999997</v>
      </c>
      <c r="QQ314" s="49"/>
      <c r="QR314" s="49"/>
      <c r="QS314" s="1"/>
    </row>
    <row r="315" spans="1:461" s="2" customFormat="1" ht="12.75" customHeight="1" x14ac:dyDescent="0.2">
      <c r="A315" s="22">
        <v>44706</v>
      </c>
      <c r="B315" s="25" t="s">
        <v>54</v>
      </c>
      <c r="C315" s="34"/>
      <c r="D315" s="34"/>
      <c r="E315" s="35"/>
      <c r="F315" s="35"/>
      <c r="G315" s="35"/>
      <c r="H315" s="35"/>
      <c r="I315" s="35"/>
      <c r="J315" s="35"/>
      <c r="K315" s="35"/>
      <c r="L315" s="35"/>
      <c r="M315" s="35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>
        <v>30</v>
      </c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>
        <v>1</v>
      </c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>
        <v>5</v>
      </c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>
        <v>10</v>
      </c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10">
        <f t="shared" si="5"/>
        <v>46</v>
      </c>
      <c r="QL315" s="49"/>
      <c r="QM315" s="54"/>
      <c r="QN315" s="49"/>
      <c r="QO315" s="49"/>
      <c r="QP315" s="49">
        <f>1074.38+1000</f>
        <v>2074.38</v>
      </c>
      <c r="QQ315" s="49"/>
      <c r="QR315" s="49"/>
      <c r="QS315" s="1"/>
    </row>
    <row r="316" spans="1:461" s="2" customFormat="1" ht="12.75" customHeight="1" x14ac:dyDescent="0.2">
      <c r="A316" s="22">
        <v>44706</v>
      </c>
      <c r="B316" s="56" t="s">
        <v>432</v>
      </c>
      <c r="C316" s="34"/>
      <c r="D316" s="34"/>
      <c r="E316" s="35"/>
      <c r="F316" s="35"/>
      <c r="G316" s="35"/>
      <c r="H316" s="35"/>
      <c r="I316" s="35"/>
      <c r="J316" s="35"/>
      <c r="K316" s="35"/>
      <c r="L316" s="35"/>
      <c r="M316" s="35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>
        <v>1.8</v>
      </c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10">
        <f t="shared" si="5"/>
        <v>1.8</v>
      </c>
      <c r="QL316" s="49"/>
      <c r="QM316" s="54"/>
      <c r="QN316" s="49"/>
      <c r="QO316" s="49"/>
      <c r="QP316" s="49"/>
      <c r="QQ316" s="49"/>
      <c r="QR316" s="49">
        <v>155.52000000000001</v>
      </c>
      <c r="QS316" s="1"/>
    </row>
    <row r="317" spans="1:461" s="2" customFormat="1" ht="12.75" customHeight="1" x14ac:dyDescent="0.2">
      <c r="A317" s="22">
        <v>44706</v>
      </c>
      <c r="B317" s="30" t="s">
        <v>55</v>
      </c>
      <c r="C317" s="34"/>
      <c r="D317" s="34"/>
      <c r="E317" s="35"/>
      <c r="F317" s="35"/>
      <c r="G317" s="35"/>
      <c r="H317" s="35"/>
      <c r="I317" s="35"/>
      <c r="J317" s="35"/>
      <c r="K317" s="35"/>
      <c r="L317" s="35"/>
      <c r="M317" s="35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>
        <v>9</v>
      </c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>
        <v>50</v>
      </c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>
        <v>190</v>
      </c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>
        <v>20</v>
      </c>
      <c r="DL317" s="36"/>
      <c r="DM317" s="36"/>
      <c r="DN317" s="36"/>
      <c r="DO317" s="36"/>
      <c r="DP317" s="36"/>
      <c r="DQ317" s="36"/>
      <c r="DR317" s="36"/>
      <c r="DS317" s="36"/>
      <c r="DT317" s="36"/>
      <c r="DU317" s="36">
        <v>10</v>
      </c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>
        <v>30</v>
      </c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>
        <v>3</v>
      </c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>
        <v>3</v>
      </c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>
        <v>150</v>
      </c>
      <c r="QJ317" s="36"/>
      <c r="QK317" s="10">
        <f t="shared" si="5"/>
        <v>465</v>
      </c>
      <c r="QL317" s="49"/>
      <c r="QM317" s="49"/>
      <c r="QN317" s="49"/>
      <c r="QO317" s="49"/>
      <c r="QP317" s="49"/>
      <c r="QQ317" s="49"/>
      <c r="QR317" s="49"/>
      <c r="QS317" s="1"/>
    </row>
    <row r="318" spans="1:461" s="2" customFormat="1" ht="12.75" customHeight="1" x14ac:dyDescent="0.2">
      <c r="A318" s="22">
        <v>44707</v>
      </c>
      <c r="B318" s="25" t="s">
        <v>25</v>
      </c>
      <c r="C318" s="34"/>
      <c r="D318" s="34"/>
      <c r="E318" s="35"/>
      <c r="F318" s="35"/>
      <c r="G318" s="35"/>
      <c r="H318" s="35"/>
      <c r="I318" s="35"/>
      <c r="J318" s="35"/>
      <c r="K318" s="35"/>
      <c r="L318" s="35"/>
      <c r="M318" s="35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>
        <v>10</v>
      </c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10">
        <f t="shared" si="5"/>
        <v>10</v>
      </c>
      <c r="QL318" s="49"/>
      <c r="QM318" s="54"/>
      <c r="QN318" s="49"/>
      <c r="QO318" s="49"/>
      <c r="QP318" s="49"/>
      <c r="QQ318" s="49">
        <v>1274.6400000000001</v>
      </c>
      <c r="QR318" s="49"/>
      <c r="QS318" s="1"/>
    </row>
    <row r="319" spans="1:461" s="2" customFormat="1" ht="12.75" customHeight="1" x14ac:dyDescent="0.2">
      <c r="A319" s="22">
        <v>44707</v>
      </c>
      <c r="B319" s="25" t="s">
        <v>116</v>
      </c>
      <c r="C319" s="34"/>
      <c r="D319" s="34"/>
      <c r="E319" s="35"/>
      <c r="F319" s="35"/>
      <c r="G319" s="35"/>
      <c r="H319" s="35"/>
      <c r="I319" s="35"/>
      <c r="J319" s="35"/>
      <c r="K319" s="35"/>
      <c r="L319" s="35"/>
      <c r="M319" s="35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>
        <v>10</v>
      </c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10">
        <f t="shared" si="5"/>
        <v>10</v>
      </c>
      <c r="QL319" s="49"/>
      <c r="QM319" s="54"/>
      <c r="QN319" s="49"/>
      <c r="QO319" s="49"/>
      <c r="QP319" s="49"/>
      <c r="QQ319" s="49">
        <v>543.6</v>
      </c>
      <c r="QR319" s="49"/>
      <c r="QS319" s="1"/>
    </row>
    <row r="320" spans="1:461" s="2" customFormat="1" ht="12.75" customHeight="1" x14ac:dyDescent="0.2">
      <c r="A320" s="22">
        <v>44707</v>
      </c>
      <c r="B320" s="30" t="s">
        <v>149</v>
      </c>
      <c r="C320" s="34"/>
      <c r="D320" s="34"/>
      <c r="E320" s="35"/>
      <c r="F320" s="35"/>
      <c r="G320" s="35"/>
      <c r="H320" s="35"/>
      <c r="I320" s="35"/>
      <c r="J320" s="35"/>
      <c r="K320" s="35"/>
      <c r="L320" s="35"/>
      <c r="M320" s="35"/>
      <c r="N320" s="36"/>
      <c r="O320" s="36"/>
      <c r="P320" s="36"/>
      <c r="Q320" s="36"/>
      <c r="R320" s="36"/>
      <c r="S320" s="36"/>
      <c r="T320" s="36"/>
      <c r="U320" s="36">
        <v>20</v>
      </c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10">
        <f t="shared" si="5"/>
        <v>20</v>
      </c>
      <c r="QL320" s="49"/>
      <c r="QM320" s="54"/>
      <c r="QN320" s="49"/>
      <c r="QO320" s="49"/>
      <c r="QP320" s="49"/>
      <c r="QQ320" s="49">
        <v>1310</v>
      </c>
      <c r="QR320" s="49"/>
      <c r="QS320" s="1"/>
    </row>
    <row r="321" spans="1:461" s="2" customFormat="1" ht="12.75" customHeight="1" x14ac:dyDescent="0.2">
      <c r="A321" s="22">
        <v>44708</v>
      </c>
      <c r="B321" s="25" t="s">
        <v>308</v>
      </c>
      <c r="C321" s="34"/>
      <c r="D321" s="34"/>
      <c r="E321" s="35"/>
      <c r="F321" s="35"/>
      <c r="G321" s="35"/>
      <c r="H321" s="35"/>
      <c r="I321" s="35"/>
      <c r="J321" s="35"/>
      <c r="K321" s="35"/>
      <c r="L321" s="35"/>
      <c r="M321" s="35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>
        <v>1</v>
      </c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10">
        <f t="shared" si="5"/>
        <v>1</v>
      </c>
      <c r="QL321" s="49"/>
      <c r="QM321" s="54"/>
      <c r="QN321" s="49"/>
      <c r="QO321" s="49"/>
      <c r="QP321" s="49">
        <v>72.819999999999993</v>
      </c>
      <c r="QQ321" s="49"/>
      <c r="QR321" s="49"/>
      <c r="QS321" s="1"/>
    </row>
    <row r="322" spans="1:461" s="2" customFormat="1" ht="12.75" customHeight="1" x14ac:dyDescent="0.2">
      <c r="A322" s="22">
        <v>44708</v>
      </c>
      <c r="B322" s="30" t="s">
        <v>441</v>
      </c>
      <c r="C322" s="34"/>
      <c r="D322" s="34"/>
      <c r="E322" s="35"/>
      <c r="F322" s="35"/>
      <c r="G322" s="35"/>
      <c r="H322" s="35"/>
      <c r="I322" s="35"/>
      <c r="J322" s="35"/>
      <c r="K322" s="35"/>
      <c r="L322" s="35"/>
      <c r="M322" s="35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>
        <v>36</v>
      </c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>
        <v>72</v>
      </c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10">
        <f t="shared" si="5"/>
        <v>108</v>
      </c>
      <c r="QL322" s="49"/>
      <c r="QM322" s="54"/>
      <c r="QN322" s="49"/>
      <c r="QO322" s="49"/>
      <c r="QP322" s="49"/>
      <c r="QQ322" s="49"/>
      <c r="QR322" s="49">
        <v>2265.41</v>
      </c>
      <c r="QS322" s="1"/>
    </row>
    <row r="323" spans="1:461" s="2" customFormat="1" ht="12.75" customHeight="1" x14ac:dyDescent="0.2">
      <c r="A323" s="22">
        <v>44712</v>
      </c>
      <c r="B323" s="56" t="s">
        <v>67</v>
      </c>
      <c r="C323" s="34"/>
      <c r="D323" s="34"/>
      <c r="E323" s="35"/>
      <c r="F323" s="35"/>
      <c r="G323" s="35"/>
      <c r="H323" s="35"/>
      <c r="I323" s="35"/>
      <c r="J323" s="35"/>
      <c r="K323" s="35"/>
      <c r="L323" s="35"/>
      <c r="M323" s="35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>
        <v>9</v>
      </c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10">
        <f t="shared" si="5"/>
        <v>9</v>
      </c>
      <c r="QL323" s="49"/>
      <c r="QM323" s="54"/>
      <c r="QN323" s="49"/>
      <c r="QO323" s="49"/>
      <c r="QP323" s="49"/>
      <c r="QQ323" s="49">
        <v>691.09</v>
      </c>
      <c r="QR323" s="49"/>
      <c r="QS323" s="1"/>
    </row>
    <row r="324" spans="1:461" s="2" customFormat="1" ht="12.75" customHeight="1" x14ac:dyDescent="0.2">
      <c r="A324" s="22">
        <v>44712</v>
      </c>
      <c r="B324" s="25" t="s">
        <v>498</v>
      </c>
      <c r="C324" s="34"/>
      <c r="D324" s="34"/>
      <c r="E324" s="35"/>
      <c r="F324" s="35"/>
      <c r="G324" s="35"/>
      <c r="H324" s="35"/>
      <c r="I324" s="35"/>
      <c r="J324" s="35"/>
      <c r="K324" s="35"/>
      <c r="L324" s="35"/>
      <c r="M324" s="35"/>
      <c r="N324" s="36"/>
      <c r="O324" s="36"/>
      <c r="P324" s="36"/>
      <c r="Q324" s="36"/>
      <c r="R324" s="36"/>
      <c r="S324" s="36"/>
      <c r="T324" s="36"/>
      <c r="U324" s="36">
        <v>10</v>
      </c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10">
        <f t="shared" si="5"/>
        <v>10</v>
      </c>
      <c r="QL324" s="49"/>
      <c r="QM324" s="54"/>
      <c r="QN324" s="49"/>
      <c r="QO324" s="49"/>
      <c r="QP324" s="49"/>
      <c r="QQ324" s="49">
        <v>720</v>
      </c>
      <c r="QR324" s="49"/>
      <c r="QS324" s="1"/>
    </row>
    <row r="325" spans="1:461" s="2" customFormat="1" ht="12.75" customHeight="1" x14ac:dyDescent="0.2">
      <c r="A325" s="22">
        <v>44712</v>
      </c>
      <c r="B325" s="25" t="s">
        <v>110</v>
      </c>
      <c r="C325" s="34"/>
      <c r="D325" s="34"/>
      <c r="E325" s="35"/>
      <c r="F325" s="35"/>
      <c r="G325" s="35"/>
      <c r="H325" s="35"/>
      <c r="I325" s="35"/>
      <c r="J325" s="35"/>
      <c r="K325" s="35"/>
      <c r="L325" s="35"/>
      <c r="M325" s="35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>
        <v>27</v>
      </c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>
        <v>20</v>
      </c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>
        <v>10</v>
      </c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>
        <v>40</v>
      </c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10">
        <f t="shared" si="5"/>
        <v>97</v>
      </c>
      <c r="QL325" s="49"/>
      <c r="QM325" s="54"/>
      <c r="QN325" s="49"/>
      <c r="QO325" s="49"/>
      <c r="QP325" s="49">
        <f>2410.08+1500</f>
        <v>3910.08</v>
      </c>
      <c r="QQ325" s="49">
        <v>1496.93</v>
      </c>
      <c r="QR325" s="49"/>
      <c r="QS325" s="1"/>
    </row>
    <row r="326" spans="1:461" s="2" customFormat="1" ht="12.75" customHeight="1" x14ac:dyDescent="0.2">
      <c r="A326" s="22">
        <v>44712</v>
      </c>
      <c r="B326" s="30" t="s">
        <v>257</v>
      </c>
      <c r="C326" s="34"/>
      <c r="D326" s="34">
        <v>100</v>
      </c>
      <c r="E326" s="35">
        <v>150</v>
      </c>
      <c r="F326" s="35"/>
      <c r="G326" s="35"/>
      <c r="H326" s="35"/>
      <c r="I326" s="35"/>
      <c r="J326" s="35"/>
      <c r="K326" s="35"/>
      <c r="L326" s="35"/>
      <c r="M326" s="35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>
        <v>30</v>
      </c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>
        <v>150</v>
      </c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>
        <v>30</v>
      </c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>
        <v>150</v>
      </c>
      <c r="DV326" s="36"/>
      <c r="DW326" s="36"/>
      <c r="DX326" s="36"/>
      <c r="DY326" s="36"/>
      <c r="DZ326" s="36">
        <v>30</v>
      </c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>
        <v>150</v>
      </c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>
        <v>150</v>
      </c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>
        <v>150</v>
      </c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10">
        <f t="shared" si="5"/>
        <v>1090</v>
      </c>
      <c r="QL326" s="49"/>
      <c r="QM326" s="54"/>
      <c r="QN326" s="49"/>
      <c r="QO326" s="49"/>
      <c r="QP326" s="49"/>
      <c r="QQ326" s="49">
        <f>22518+21304.48</f>
        <v>43822.479999999996</v>
      </c>
      <c r="QR326" s="49"/>
      <c r="QS326" s="1"/>
    </row>
    <row r="327" spans="1:461" s="2" customFormat="1" ht="12.75" customHeight="1" x14ac:dyDescent="0.2">
      <c r="A327" s="22">
        <v>44712</v>
      </c>
      <c r="B327" s="30" t="s">
        <v>173</v>
      </c>
      <c r="C327" s="34"/>
      <c r="D327" s="34"/>
      <c r="E327" s="35"/>
      <c r="F327" s="35"/>
      <c r="G327" s="35"/>
      <c r="H327" s="35"/>
      <c r="I327" s="35"/>
      <c r="J327" s="35"/>
      <c r="K327" s="35"/>
      <c r="L327" s="35"/>
      <c r="M327" s="35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>
        <v>18</v>
      </c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>
        <v>9</v>
      </c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>
        <v>20</v>
      </c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10">
        <f t="shared" si="5"/>
        <v>47</v>
      </c>
      <c r="QL327" s="49"/>
      <c r="QM327" s="54"/>
      <c r="QN327" s="49"/>
      <c r="QO327" s="49"/>
      <c r="QP327" s="49"/>
      <c r="QQ327" s="49">
        <v>3435.02</v>
      </c>
      <c r="QR327" s="49"/>
      <c r="QS327" s="1"/>
    </row>
    <row r="328" spans="1:461" s="2" customFormat="1" ht="12.75" customHeight="1" x14ac:dyDescent="0.2">
      <c r="A328" s="22">
        <v>44713</v>
      </c>
      <c r="B328" s="30" t="s">
        <v>225</v>
      </c>
      <c r="C328" s="34"/>
      <c r="D328" s="34"/>
      <c r="E328" s="35"/>
      <c r="F328" s="35"/>
      <c r="G328" s="35"/>
      <c r="H328" s="35"/>
      <c r="I328" s="35"/>
      <c r="J328" s="35"/>
      <c r="K328" s="35"/>
      <c r="L328" s="35"/>
      <c r="M328" s="35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>
        <v>3</v>
      </c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10">
        <f t="shared" si="5"/>
        <v>3</v>
      </c>
      <c r="QL328" s="49"/>
      <c r="QM328" s="54"/>
      <c r="QN328" s="49"/>
      <c r="QO328" s="49"/>
      <c r="QP328" s="49">
        <v>106.46</v>
      </c>
      <c r="QQ328" s="49">
        <v>53.23</v>
      </c>
      <c r="QR328" s="49"/>
      <c r="QS328" s="1"/>
    </row>
    <row r="329" spans="1:461" s="2" customFormat="1" ht="12.75" customHeight="1" x14ac:dyDescent="0.2">
      <c r="A329" s="22">
        <v>44713</v>
      </c>
      <c r="B329" s="30" t="s">
        <v>332</v>
      </c>
      <c r="C329" s="34"/>
      <c r="D329" s="34"/>
      <c r="E329" s="35"/>
      <c r="F329" s="35"/>
      <c r="G329" s="35"/>
      <c r="H329" s="35"/>
      <c r="I329" s="35"/>
      <c r="J329" s="35"/>
      <c r="K329" s="35"/>
      <c r="L329" s="35"/>
      <c r="M329" s="35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>
        <v>10</v>
      </c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10">
        <f t="shared" si="5"/>
        <v>10</v>
      </c>
      <c r="QL329" s="49"/>
      <c r="QM329" s="54"/>
      <c r="QN329" s="49"/>
      <c r="QO329" s="49"/>
      <c r="QP329" s="49">
        <v>611.88</v>
      </c>
      <c r="QQ329" s="49"/>
      <c r="QR329" s="49"/>
      <c r="QS329" s="1"/>
    </row>
    <row r="330" spans="1:461" s="2" customFormat="1" ht="12.75" customHeight="1" x14ac:dyDescent="0.2">
      <c r="A330" s="22">
        <v>44713</v>
      </c>
      <c r="B330" s="30" t="s">
        <v>102</v>
      </c>
      <c r="C330" s="34"/>
      <c r="D330" s="34"/>
      <c r="E330" s="35"/>
      <c r="F330" s="35"/>
      <c r="G330" s="35"/>
      <c r="H330" s="35"/>
      <c r="I330" s="35"/>
      <c r="J330" s="35"/>
      <c r="K330" s="35"/>
      <c r="L330" s="35"/>
      <c r="M330" s="35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>
        <v>18</v>
      </c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>
        <v>5</v>
      </c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10">
        <f t="shared" si="5"/>
        <v>23</v>
      </c>
      <c r="QL330" s="49"/>
      <c r="QM330" s="49"/>
      <c r="QN330" s="49"/>
      <c r="QO330" s="49"/>
      <c r="QP330" s="49"/>
      <c r="QQ330" s="49">
        <v>981.53</v>
      </c>
      <c r="QR330" s="49"/>
      <c r="QS330" s="1"/>
    </row>
    <row r="331" spans="1:461" s="2" customFormat="1" ht="12.75" customHeight="1" x14ac:dyDescent="0.2">
      <c r="A331" s="22">
        <v>44713</v>
      </c>
      <c r="B331" s="25" t="s">
        <v>338</v>
      </c>
      <c r="C331" s="34"/>
      <c r="D331" s="34"/>
      <c r="E331" s="35"/>
      <c r="F331" s="35"/>
      <c r="G331" s="35"/>
      <c r="H331" s="35"/>
      <c r="I331" s="35"/>
      <c r="J331" s="35"/>
      <c r="K331" s="35"/>
      <c r="L331" s="35"/>
      <c r="M331" s="35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>
        <v>10</v>
      </c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10">
        <f t="shared" si="5"/>
        <v>10</v>
      </c>
      <c r="QL331" s="49"/>
      <c r="QM331" s="54"/>
      <c r="QN331" s="49"/>
      <c r="QO331" s="49"/>
      <c r="QP331" s="49">
        <v>393.12</v>
      </c>
      <c r="QQ331" s="49"/>
      <c r="QR331" s="49"/>
      <c r="QS331" s="1"/>
    </row>
    <row r="332" spans="1:461" s="2" customFormat="1" ht="12.75" customHeight="1" x14ac:dyDescent="0.2">
      <c r="A332" s="22">
        <v>44714</v>
      </c>
      <c r="B332" s="25" t="s">
        <v>116</v>
      </c>
      <c r="C332" s="34"/>
      <c r="D332" s="34"/>
      <c r="E332" s="35"/>
      <c r="F332" s="35"/>
      <c r="G332" s="35"/>
      <c r="H332" s="35"/>
      <c r="I332" s="35"/>
      <c r="J332" s="35"/>
      <c r="K332" s="35"/>
      <c r="L332" s="35"/>
      <c r="M332" s="35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>
        <v>2</v>
      </c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>
        <v>10</v>
      </c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10">
        <f t="shared" si="5"/>
        <v>12</v>
      </c>
      <c r="QL332" s="49"/>
      <c r="QM332" s="54"/>
      <c r="QN332" s="49"/>
      <c r="QO332" s="49"/>
      <c r="QP332" s="49"/>
      <c r="QQ332" s="49">
        <v>621.38</v>
      </c>
      <c r="QR332" s="49"/>
      <c r="QS332" s="1"/>
    </row>
    <row r="333" spans="1:461" s="2" customFormat="1" ht="12.75" customHeight="1" x14ac:dyDescent="0.2">
      <c r="A333" s="22">
        <v>44714</v>
      </c>
      <c r="B333" s="30" t="s">
        <v>460</v>
      </c>
      <c r="C333" s="34"/>
      <c r="D333" s="34"/>
      <c r="E333" s="35"/>
      <c r="F333" s="35"/>
      <c r="G333" s="35"/>
      <c r="H333" s="35"/>
      <c r="I333" s="35"/>
      <c r="J333" s="35"/>
      <c r="K333" s="35"/>
      <c r="L333" s="35"/>
      <c r="M333" s="35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>
        <v>4</v>
      </c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10">
        <f t="shared" si="5"/>
        <v>4</v>
      </c>
      <c r="QL333" s="49"/>
      <c r="QM333" s="54"/>
      <c r="QN333" s="49"/>
      <c r="QO333" s="49"/>
      <c r="QP333" s="49"/>
      <c r="QQ333" s="49">
        <v>140.63999999999999</v>
      </c>
      <c r="QR333" s="49"/>
      <c r="QS333" s="1"/>
    </row>
    <row r="334" spans="1:461" s="2" customFormat="1" ht="12.75" customHeight="1" x14ac:dyDescent="0.2">
      <c r="A334" s="22">
        <v>44714</v>
      </c>
      <c r="B334" s="55" t="s">
        <v>345</v>
      </c>
      <c r="C334" s="34"/>
      <c r="D334" s="34"/>
      <c r="E334" s="35"/>
      <c r="F334" s="35"/>
      <c r="G334" s="35"/>
      <c r="H334" s="35"/>
      <c r="I334" s="35"/>
      <c r="J334" s="35"/>
      <c r="K334" s="35"/>
      <c r="L334" s="35"/>
      <c r="M334" s="35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>
        <v>20</v>
      </c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10">
        <f t="shared" si="5"/>
        <v>20</v>
      </c>
      <c r="QL334" s="49"/>
      <c r="QM334" s="54"/>
      <c r="QN334" s="49"/>
      <c r="QO334" s="49"/>
      <c r="QP334" s="49">
        <v>852</v>
      </c>
      <c r="QQ334" s="49"/>
      <c r="QR334" s="49"/>
      <c r="QS334" s="1"/>
    </row>
    <row r="335" spans="1:461" s="2" customFormat="1" ht="12.75" customHeight="1" x14ac:dyDescent="0.2">
      <c r="A335" s="22">
        <v>44714</v>
      </c>
      <c r="B335" s="30" t="s">
        <v>152</v>
      </c>
      <c r="C335" s="34"/>
      <c r="D335" s="34"/>
      <c r="E335" s="35"/>
      <c r="F335" s="35"/>
      <c r="G335" s="35"/>
      <c r="H335" s="35"/>
      <c r="I335" s="35"/>
      <c r="J335" s="35"/>
      <c r="K335" s="35"/>
      <c r="L335" s="35"/>
      <c r="M335" s="35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>
        <v>9</v>
      </c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10">
        <f t="shared" si="5"/>
        <v>9</v>
      </c>
      <c r="QL335" s="49"/>
      <c r="QM335" s="54"/>
      <c r="QN335" s="49"/>
      <c r="QO335" s="49"/>
      <c r="QP335" s="49"/>
      <c r="QQ335" s="49"/>
      <c r="QR335" s="49">
        <f>151.09+188.03</f>
        <v>339.12</v>
      </c>
      <c r="QS335" s="1"/>
    </row>
    <row r="336" spans="1:461" s="2" customFormat="1" ht="12.75" customHeight="1" x14ac:dyDescent="0.2">
      <c r="A336" s="22">
        <v>44714</v>
      </c>
      <c r="B336" s="30" t="s">
        <v>152</v>
      </c>
      <c r="C336" s="34"/>
      <c r="D336" s="34"/>
      <c r="E336" s="35"/>
      <c r="F336" s="35"/>
      <c r="G336" s="35"/>
      <c r="H336" s="35"/>
      <c r="I336" s="35"/>
      <c r="J336" s="35"/>
      <c r="K336" s="35"/>
      <c r="L336" s="35"/>
      <c r="M336" s="35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>
        <v>10</v>
      </c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10">
        <f t="shared" si="5"/>
        <v>10</v>
      </c>
      <c r="QL336" s="49"/>
      <c r="QM336" s="49"/>
      <c r="QN336" s="49"/>
      <c r="QO336" s="49"/>
      <c r="QP336" s="49"/>
      <c r="QQ336" s="49"/>
      <c r="QR336" s="49">
        <v>11.97</v>
      </c>
      <c r="QS336" s="1"/>
    </row>
    <row r="337" spans="1:461" s="2" customFormat="1" ht="12.75" customHeight="1" x14ac:dyDescent="0.2">
      <c r="A337" s="22">
        <v>44714</v>
      </c>
      <c r="B337" s="25" t="s">
        <v>468</v>
      </c>
      <c r="C337" s="34"/>
      <c r="D337" s="34"/>
      <c r="E337" s="35"/>
      <c r="F337" s="35"/>
      <c r="G337" s="35"/>
      <c r="H337" s="35"/>
      <c r="I337" s="35"/>
      <c r="J337" s="35"/>
      <c r="K337" s="35"/>
      <c r="L337" s="35"/>
      <c r="M337" s="35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>
        <v>50</v>
      </c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>
        <v>1</v>
      </c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>
        <v>80</v>
      </c>
      <c r="GH337" s="36">
        <v>20</v>
      </c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>
        <v>24</v>
      </c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10">
        <f t="shared" si="5"/>
        <v>175</v>
      </c>
      <c r="QL337" s="49"/>
      <c r="QM337" s="54"/>
      <c r="QN337" s="49"/>
      <c r="QO337" s="49"/>
      <c r="QP337" s="49"/>
      <c r="QQ337" s="49">
        <v>11163.52</v>
      </c>
      <c r="QR337" s="49"/>
      <c r="QS337" s="1"/>
    </row>
    <row r="338" spans="1:461" s="2" customFormat="1" ht="12.75" customHeight="1" x14ac:dyDescent="0.2">
      <c r="A338" s="22">
        <v>44715</v>
      </c>
      <c r="B338" s="25" t="s">
        <v>461</v>
      </c>
      <c r="C338" s="34"/>
      <c r="D338" s="34"/>
      <c r="E338" s="35"/>
      <c r="F338" s="35"/>
      <c r="G338" s="35"/>
      <c r="H338" s="35"/>
      <c r="I338" s="35"/>
      <c r="J338" s="35"/>
      <c r="K338" s="35"/>
      <c r="L338" s="35"/>
      <c r="M338" s="35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>
        <v>20</v>
      </c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10">
        <f t="shared" si="5"/>
        <v>20</v>
      </c>
      <c r="QL338" s="49"/>
      <c r="QM338" s="54"/>
      <c r="QN338" s="49"/>
      <c r="QO338" s="49"/>
      <c r="QP338" s="49"/>
      <c r="QQ338" s="49">
        <v>1020</v>
      </c>
      <c r="QR338" s="49"/>
      <c r="QS338" s="1"/>
    </row>
    <row r="339" spans="1:461" s="2" customFormat="1" ht="12.75" customHeight="1" x14ac:dyDescent="0.2">
      <c r="A339" s="22">
        <v>44715</v>
      </c>
      <c r="B339" s="30" t="s">
        <v>326</v>
      </c>
      <c r="C339" s="34"/>
      <c r="D339" s="34"/>
      <c r="E339" s="35">
        <v>3</v>
      </c>
      <c r="F339" s="35"/>
      <c r="G339" s="35"/>
      <c r="H339" s="35"/>
      <c r="I339" s="35"/>
      <c r="J339" s="35"/>
      <c r="K339" s="35"/>
      <c r="L339" s="35"/>
      <c r="M339" s="35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>
        <v>10</v>
      </c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10">
        <f t="shared" si="5"/>
        <v>13</v>
      </c>
      <c r="QL339" s="49"/>
      <c r="QM339" s="54"/>
      <c r="QN339" s="49"/>
      <c r="QO339" s="49"/>
      <c r="QP339" s="49">
        <v>586.74</v>
      </c>
      <c r="QQ339" s="49"/>
      <c r="QR339" s="49"/>
      <c r="QS339" s="1"/>
    </row>
    <row r="340" spans="1:461" s="2" customFormat="1" ht="12.75" customHeight="1" x14ac:dyDescent="0.2">
      <c r="A340" s="22">
        <v>44712</v>
      </c>
      <c r="B340" s="30" t="s">
        <v>317</v>
      </c>
      <c r="C340" s="34"/>
      <c r="D340" s="34"/>
      <c r="E340" s="35"/>
      <c r="F340" s="35"/>
      <c r="G340" s="35"/>
      <c r="H340" s="35"/>
      <c r="I340" s="35"/>
      <c r="J340" s="35"/>
      <c r="K340" s="35"/>
      <c r="L340" s="35"/>
      <c r="M340" s="35"/>
      <c r="N340" s="36"/>
      <c r="O340" s="36"/>
      <c r="P340" s="36"/>
      <c r="Q340" s="36">
        <v>2</v>
      </c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10">
        <f t="shared" si="5"/>
        <v>2</v>
      </c>
      <c r="QL340" s="49"/>
      <c r="QM340" s="54"/>
      <c r="QN340" s="49"/>
      <c r="QO340" s="49"/>
      <c r="QP340" s="49"/>
      <c r="QQ340" s="49">
        <v>111.43</v>
      </c>
      <c r="QR340" s="49"/>
      <c r="QS340" s="1"/>
    </row>
    <row r="341" spans="1:461" s="2" customFormat="1" ht="12.75" customHeight="1" x14ac:dyDescent="0.2">
      <c r="A341" s="22">
        <v>44715</v>
      </c>
      <c r="B341" s="25" t="s">
        <v>119</v>
      </c>
      <c r="C341" s="34"/>
      <c r="D341" s="34"/>
      <c r="E341" s="35"/>
      <c r="F341" s="35"/>
      <c r="G341" s="35"/>
      <c r="H341" s="35"/>
      <c r="I341" s="35"/>
      <c r="J341" s="35"/>
      <c r="K341" s="35"/>
      <c r="L341" s="35"/>
      <c r="M341" s="35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>
        <v>20</v>
      </c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10">
        <f t="shared" si="5"/>
        <v>20</v>
      </c>
      <c r="QL341" s="49"/>
      <c r="QM341" s="54"/>
      <c r="QN341" s="49"/>
      <c r="QO341" s="49"/>
      <c r="QP341" s="49"/>
      <c r="QQ341" s="49"/>
      <c r="QR341" s="49">
        <v>664.32</v>
      </c>
      <c r="QS341" s="1"/>
    </row>
    <row r="342" spans="1:461" s="2" customFormat="1" ht="12.75" customHeight="1" x14ac:dyDescent="0.2">
      <c r="A342" s="22">
        <v>44715</v>
      </c>
      <c r="B342" s="25" t="s">
        <v>433</v>
      </c>
      <c r="C342" s="34"/>
      <c r="D342" s="34"/>
      <c r="E342" s="35"/>
      <c r="F342" s="35"/>
      <c r="G342" s="35"/>
      <c r="H342" s="35"/>
      <c r="I342" s="35"/>
      <c r="J342" s="35"/>
      <c r="K342" s="35"/>
      <c r="L342" s="35"/>
      <c r="M342" s="35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>
        <v>20</v>
      </c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>
        <v>22</v>
      </c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>
        <v>20</v>
      </c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10">
        <f t="shared" si="5"/>
        <v>62</v>
      </c>
      <c r="QL342" s="49"/>
      <c r="QM342" s="54"/>
      <c r="QN342" s="49"/>
      <c r="QO342" s="49"/>
      <c r="QP342" s="49"/>
      <c r="QQ342" s="49">
        <v>3548.4</v>
      </c>
      <c r="QR342" s="49"/>
      <c r="QS342" s="1"/>
    </row>
    <row r="343" spans="1:461" s="2" customFormat="1" ht="12.75" customHeight="1" x14ac:dyDescent="0.2">
      <c r="A343" s="22">
        <v>44718</v>
      </c>
      <c r="B343" s="25" t="s">
        <v>335</v>
      </c>
      <c r="C343" s="34"/>
      <c r="D343" s="34"/>
      <c r="E343" s="35"/>
      <c r="F343" s="35"/>
      <c r="G343" s="35"/>
      <c r="H343" s="35"/>
      <c r="I343" s="35"/>
      <c r="J343" s="35"/>
      <c r="K343" s="35"/>
      <c r="L343" s="35"/>
      <c r="M343" s="35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>
        <v>10</v>
      </c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10">
        <f t="shared" si="5"/>
        <v>10</v>
      </c>
      <c r="QL343" s="49"/>
      <c r="QM343" s="54"/>
      <c r="QN343" s="49"/>
      <c r="QO343" s="49"/>
      <c r="QP343" s="49"/>
      <c r="QQ343" s="49">
        <v>478.8</v>
      </c>
      <c r="QR343" s="49"/>
      <c r="QS343" s="1"/>
    </row>
    <row r="344" spans="1:461" s="2" customFormat="1" ht="12.75" customHeight="1" x14ac:dyDescent="0.2">
      <c r="A344" s="22">
        <v>44718</v>
      </c>
      <c r="B344" s="30" t="s">
        <v>55</v>
      </c>
      <c r="C344" s="34"/>
      <c r="D344" s="34"/>
      <c r="E344" s="35"/>
      <c r="F344" s="35"/>
      <c r="G344" s="35"/>
      <c r="H344" s="35"/>
      <c r="I344" s="35"/>
      <c r="J344" s="35"/>
      <c r="K344" s="35"/>
      <c r="L344" s="35"/>
      <c r="M344" s="35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>
        <v>30</v>
      </c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>
        <v>200</v>
      </c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>
        <v>2</v>
      </c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>
        <v>100</v>
      </c>
      <c r="QJ344" s="36"/>
      <c r="QK344" s="10">
        <f t="shared" si="5"/>
        <v>332</v>
      </c>
      <c r="QL344" s="49"/>
      <c r="QM344" s="49"/>
      <c r="QN344" s="49"/>
      <c r="QO344" s="49"/>
      <c r="QP344" s="49"/>
      <c r="QQ344" s="49"/>
      <c r="QR344" s="49"/>
      <c r="QS344" s="1"/>
    </row>
    <row r="345" spans="1:461" s="2" customFormat="1" ht="12.75" customHeight="1" x14ac:dyDescent="0.2">
      <c r="A345" s="22">
        <v>44718</v>
      </c>
      <c r="B345" s="30" t="s">
        <v>55</v>
      </c>
      <c r="C345" s="34"/>
      <c r="D345" s="34"/>
      <c r="E345" s="35"/>
      <c r="F345" s="35"/>
      <c r="G345" s="35"/>
      <c r="H345" s="35"/>
      <c r="I345" s="35"/>
      <c r="J345" s="35"/>
      <c r="K345" s="35"/>
      <c r="L345" s="35"/>
      <c r="M345" s="35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>
        <v>25</v>
      </c>
      <c r="QH345" s="36"/>
      <c r="QI345" s="36"/>
      <c r="QJ345" s="36"/>
      <c r="QK345" s="10">
        <f t="shared" si="5"/>
        <v>25</v>
      </c>
      <c r="QL345" s="49"/>
      <c r="QM345" s="49"/>
      <c r="QN345" s="49"/>
      <c r="QO345" s="49"/>
      <c r="QP345" s="49"/>
      <c r="QQ345" s="49"/>
      <c r="QR345" s="49"/>
      <c r="QS345" s="1"/>
    </row>
    <row r="346" spans="1:461" s="2" customFormat="1" ht="12.75" customHeight="1" x14ac:dyDescent="0.2">
      <c r="A346" s="22">
        <v>44718</v>
      </c>
      <c r="B346" s="25" t="s">
        <v>312</v>
      </c>
      <c r="C346" s="34"/>
      <c r="D346" s="34"/>
      <c r="E346" s="35">
        <v>20</v>
      </c>
      <c r="F346" s="35"/>
      <c r="G346" s="35"/>
      <c r="H346" s="35"/>
      <c r="I346" s="35"/>
      <c r="J346" s="35"/>
      <c r="K346" s="35"/>
      <c r="L346" s="35"/>
      <c r="M346" s="35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>
        <v>2.7</v>
      </c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>
        <v>40</v>
      </c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>
        <v>20</v>
      </c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>
        <v>2</v>
      </c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10">
        <f t="shared" si="5"/>
        <v>84.7</v>
      </c>
      <c r="QL346" s="49"/>
      <c r="QM346" s="54"/>
      <c r="QN346" s="49"/>
      <c r="QO346" s="49"/>
      <c r="QP346" s="49"/>
      <c r="QQ346" s="49">
        <f>1500+5173.68</f>
        <v>6673.68</v>
      </c>
      <c r="QR346" s="49"/>
      <c r="QS346" s="1"/>
    </row>
    <row r="347" spans="1:461" s="2" customFormat="1" ht="12.75" customHeight="1" x14ac:dyDescent="0.2">
      <c r="A347" s="22">
        <v>44719</v>
      </c>
      <c r="B347" s="25" t="s">
        <v>54</v>
      </c>
      <c r="C347" s="34"/>
      <c r="D347" s="34"/>
      <c r="E347" s="35"/>
      <c r="F347" s="35"/>
      <c r="G347" s="35"/>
      <c r="H347" s="35"/>
      <c r="I347" s="35"/>
      <c r="J347" s="35"/>
      <c r="K347" s="35"/>
      <c r="L347" s="35"/>
      <c r="M347" s="35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>
        <v>2</v>
      </c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10">
        <f t="shared" si="5"/>
        <v>2</v>
      </c>
      <c r="QL347" s="49"/>
      <c r="QM347" s="54"/>
      <c r="QN347" s="49"/>
      <c r="QO347" s="49"/>
      <c r="QP347" s="49"/>
      <c r="QQ347" s="49">
        <v>148.80000000000001</v>
      </c>
      <c r="QR347" s="49"/>
      <c r="QS347" s="1"/>
    </row>
    <row r="348" spans="1:461" s="2" customFormat="1" ht="12.75" customHeight="1" x14ac:dyDescent="0.2">
      <c r="A348" s="22">
        <v>44719</v>
      </c>
      <c r="B348" s="56" t="s">
        <v>432</v>
      </c>
      <c r="C348" s="34"/>
      <c r="D348" s="34"/>
      <c r="E348" s="35"/>
      <c r="F348" s="35"/>
      <c r="G348" s="35"/>
      <c r="H348" s="35"/>
      <c r="I348" s="35"/>
      <c r="J348" s="35"/>
      <c r="K348" s="35"/>
      <c r="L348" s="35"/>
      <c r="M348" s="35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>
        <v>0.9</v>
      </c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10">
        <f t="shared" si="5"/>
        <v>0.9</v>
      </c>
      <c r="QL348" s="49"/>
      <c r="QM348" s="54"/>
      <c r="QN348" s="49"/>
      <c r="QO348" s="49"/>
      <c r="QP348" s="49"/>
      <c r="QQ348" s="49"/>
      <c r="QR348" s="49">
        <v>77.760000000000005</v>
      </c>
      <c r="QS348" s="1"/>
    </row>
    <row r="349" spans="1:461" s="2" customFormat="1" ht="12.75" customHeight="1" x14ac:dyDescent="0.2">
      <c r="A349" s="22">
        <v>44719</v>
      </c>
      <c r="B349" s="56" t="s">
        <v>478</v>
      </c>
      <c r="C349" s="34"/>
      <c r="D349" s="34"/>
      <c r="E349" s="35"/>
      <c r="F349" s="35"/>
      <c r="G349" s="35"/>
      <c r="H349" s="35"/>
      <c r="I349" s="35"/>
      <c r="J349" s="35"/>
      <c r="K349" s="35"/>
      <c r="L349" s="35"/>
      <c r="M349" s="35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>
        <v>10</v>
      </c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10">
        <f t="shared" si="5"/>
        <v>10</v>
      </c>
      <c r="QL349" s="49"/>
      <c r="QM349" s="54"/>
      <c r="QN349" s="49"/>
      <c r="QO349" s="49"/>
      <c r="QP349" s="49">
        <v>431.52</v>
      </c>
      <c r="QQ349" s="49"/>
      <c r="QR349" s="49"/>
      <c r="QS349" s="1"/>
    </row>
    <row r="350" spans="1:461" s="2" customFormat="1" ht="12.75" customHeight="1" x14ac:dyDescent="0.2">
      <c r="A350" s="22">
        <v>44720</v>
      </c>
      <c r="B350" s="55" t="s">
        <v>485</v>
      </c>
      <c r="C350" s="34"/>
      <c r="D350" s="34"/>
      <c r="E350" s="35"/>
      <c r="F350" s="35"/>
      <c r="G350" s="35"/>
      <c r="H350" s="35"/>
      <c r="I350" s="35"/>
      <c r="J350" s="35"/>
      <c r="K350" s="35"/>
      <c r="L350" s="35"/>
      <c r="M350" s="35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>
        <v>10</v>
      </c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10">
        <f t="shared" si="5"/>
        <v>10</v>
      </c>
      <c r="QL350" s="49"/>
      <c r="QM350" s="54"/>
      <c r="QN350" s="49"/>
      <c r="QO350" s="49"/>
      <c r="QP350" s="49"/>
      <c r="QQ350" s="49">
        <v>484.2</v>
      </c>
      <c r="QR350" s="49"/>
      <c r="QS350" s="1"/>
    </row>
    <row r="351" spans="1:461" s="2" customFormat="1" ht="12.75" customHeight="1" x14ac:dyDescent="0.2">
      <c r="A351" s="22">
        <v>44720</v>
      </c>
      <c r="B351" s="25" t="s">
        <v>414</v>
      </c>
      <c r="C351" s="34"/>
      <c r="D351" s="34"/>
      <c r="E351" s="35"/>
      <c r="F351" s="35"/>
      <c r="G351" s="35"/>
      <c r="H351" s="35"/>
      <c r="I351" s="35"/>
      <c r="J351" s="35"/>
      <c r="K351" s="35"/>
      <c r="L351" s="35"/>
      <c r="M351" s="35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>
        <v>90</v>
      </c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10">
        <f t="shared" si="5"/>
        <v>90</v>
      </c>
      <c r="QL351" s="49"/>
      <c r="QM351" s="54"/>
      <c r="QN351" s="49"/>
      <c r="QO351" s="49"/>
      <c r="QP351" s="49"/>
      <c r="QQ351" s="49">
        <v>4206</v>
      </c>
      <c r="QR351" s="49"/>
      <c r="QS351" s="1"/>
    </row>
    <row r="352" spans="1:461" s="2" customFormat="1" ht="12.75" customHeight="1" x14ac:dyDescent="0.2">
      <c r="A352" s="22">
        <v>44720</v>
      </c>
      <c r="B352" s="25" t="s">
        <v>416</v>
      </c>
      <c r="C352" s="34"/>
      <c r="D352" s="34"/>
      <c r="E352" s="35"/>
      <c r="F352" s="35"/>
      <c r="G352" s="35"/>
      <c r="H352" s="35"/>
      <c r="I352" s="35"/>
      <c r="J352" s="35"/>
      <c r="K352" s="35"/>
      <c r="L352" s="35"/>
      <c r="M352" s="35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>
        <v>20</v>
      </c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10">
        <f t="shared" si="5"/>
        <v>20</v>
      </c>
      <c r="QL352" s="49"/>
      <c r="QM352" s="54"/>
      <c r="QN352" s="49"/>
      <c r="QO352" s="49"/>
      <c r="QP352" s="49"/>
      <c r="QQ352" s="49">
        <v>651.6</v>
      </c>
      <c r="QR352" s="49"/>
      <c r="QS352" s="1"/>
    </row>
    <row r="353" spans="1:461" s="2" customFormat="1" ht="12.75" customHeight="1" x14ac:dyDescent="0.2">
      <c r="A353" s="22">
        <v>44720</v>
      </c>
      <c r="B353" s="30" t="s">
        <v>455</v>
      </c>
      <c r="C353" s="34"/>
      <c r="D353" s="34"/>
      <c r="E353" s="35"/>
      <c r="F353" s="35"/>
      <c r="G353" s="35"/>
      <c r="H353" s="35"/>
      <c r="I353" s="35"/>
      <c r="J353" s="35"/>
      <c r="K353" s="35"/>
      <c r="L353" s="35"/>
      <c r="M353" s="35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>
        <v>1</v>
      </c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>
        <v>20</v>
      </c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10">
        <f t="shared" si="5"/>
        <v>21</v>
      </c>
      <c r="QL353" s="49"/>
      <c r="QM353" s="54"/>
      <c r="QN353" s="49"/>
      <c r="QO353" s="49"/>
      <c r="QP353" s="49"/>
      <c r="QQ353" s="49">
        <v>910.2</v>
      </c>
      <c r="QR353" s="49"/>
      <c r="QS353" s="1"/>
    </row>
    <row r="354" spans="1:461" s="2" customFormat="1" ht="12.75" customHeight="1" x14ac:dyDescent="0.2">
      <c r="A354" s="22">
        <v>44721</v>
      </c>
      <c r="B354" s="30" t="s">
        <v>510</v>
      </c>
      <c r="C354" s="34"/>
      <c r="D354" s="34"/>
      <c r="E354" s="35"/>
      <c r="F354" s="35"/>
      <c r="G354" s="35"/>
      <c r="H354" s="35"/>
      <c r="I354" s="35"/>
      <c r="J354" s="35"/>
      <c r="K354" s="35"/>
      <c r="L354" s="35"/>
      <c r="M354" s="35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>
        <v>2</v>
      </c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10">
        <f t="shared" si="5"/>
        <v>2</v>
      </c>
      <c r="QL354" s="49"/>
      <c r="QM354" s="54"/>
      <c r="QN354" s="49"/>
      <c r="QO354" s="49"/>
      <c r="QP354" s="49"/>
      <c r="QQ354" s="49">
        <v>70.319999999999993</v>
      </c>
      <c r="QR354" s="49"/>
      <c r="QS354" s="1"/>
    </row>
    <row r="355" spans="1:461" s="2" customFormat="1" ht="12.75" customHeight="1" x14ac:dyDescent="0.2">
      <c r="A355" s="22">
        <v>44721</v>
      </c>
      <c r="B355" s="25" t="s">
        <v>345</v>
      </c>
      <c r="C355" s="34"/>
      <c r="D355" s="34"/>
      <c r="E355" s="35"/>
      <c r="F355" s="35"/>
      <c r="G355" s="35"/>
      <c r="H355" s="35"/>
      <c r="I355" s="35"/>
      <c r="J355" s="35"/>
      <c r="K355" s="35"/>
      <c r="L355" s="35"/>
      <c r="M355" s="35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>
        <v>50</v>
      </c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>
        <v>50</v>
      </c>
      <c r="IZ355" s="36"/>
      <c r="JA355" s="36"/>
      <c r="JB355" s="36"/>
      <c r="JC355" s="36">
        <v>10</v>
      </c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10">
        <f t="shared" si="5"/>
        <v>110</v>
      </c>
      <c r="QL355" s="49"/>
      <c r="QM355" s="54"/>
      <c r="QN355" s="49"/>
      <c r="QO355" s="49"/>
      <c r="QP355" s="49"/>
      <c r="QQ355" s="49">
        <v>5529.6</v>
      </c>
      <c r="QR355" s="49"/>
      <c r="QS355" s="1"/>
    </row>
    <row r="356" spans="1:461" s="2" customFormat="1" ht="12.75" customHeight="1" x14ac:dyDescent="0.2">
      <c r="A356" s="22">
        <v>44722</v>
      </c>
      <c r="B356" s="32" t="s">
        <v>19</v>
      </c>
      <c r="C356" s="34"/>
      <c r="D356" s="34"/>
      <c r="E356" s="35"/>
      <c r="F356" s="35"/>
      <c r="G356" s="35"/>
      <c r="H356" s="35"/>
      <c r="I356" s="35"/>
      <c r="J356" s="35"/>
      <c r="K356" s="35"/>
      <c r="L356" s="35"/>
      <c r="M356" s="35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>
        <v>50</v>
      </c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>
        <v>100</v>
      </c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>
        <v>20</v>
      </c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>
        <v>5</v>
      </c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10">
        <f t="shared" si="5"/>
        <v>175</v>
      </c>
      <c r="QL356" s="49"/>
      <c r="QM356" s="49"/>
      <c r="QN356" s="49"/>
      <c r="QO356" s="49"/>
      <c r="QP356" s="49"/>
      <c r="QQ356" s="49"/>
      <c r="QR356" s="49"/>
      <c r="QS356" s="1"/>
    </row>
    <row r="357" spans="1:461" s="2" customFormat="1" ht="12.75" customHeight="1" x14ac:dyDescent="0.2">
      <c r="A357" s="22">
        <v>44722</v>
      </c>
      <c r="B357" s="30" t="s">
        <v>225</v>
      </c>
      <c r="C357" s="34"/>
      <c r="D357" s="34"/>
      <c r="E357" s="35"/>
      <c r="F357" s="35"/>
      <c r="G357" s="35"/>
      <c r="H357" s="35"/>
      <c r="I357" s="35"/>
      <c r="J357" s="35"/>
      <c r="K357" s="35"/>
      <c r="L357" s="35"/>
      <c r="M357" s="35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>
        <v>1</v>
      </c>
      <c r="OH357" s="36"/>
      <c r="OI357" s="36"/>
      <c r="OJ357" s="36"/>
      <c r="OK357" s="36"/>
      <c r="OL357" s="36"/>
      <c r="OM357" s="36"/>
      <c r="ON357" s="36">
        <v>2</v>
      </c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10">
        <f t="shared" si="5"/>
        <v>3</v>
      </c>
      <c r="QL357" s="49"/>
      <c r="QM357" s="54"/>
      <c r="QN357" s="49"/>
      <c r="QO357" s="49"/>
      <c r="QP357" s="49"/>
      <c r="QQ357" s="49">
        <v>423.26</v>
      </c>
      <c r="QR357" s="49"/>
      <c r="QS357" s="1"/>
    </row>
    <row r="358" spans="1:461" s="2" customFormat="1" ht="12.75" customHeight="1" x14ac:dyDescent="0.2">
      <c r="A358" s="22">
        <v>44722</v>
      </c>
      <c r="B358" s="25" t="s">
        <v>413</v>
      </c>
      <c r="C358" s="34"/>
      <c r="D358" s="34"/>
      <c r="E358" s="35"/>
      <c r="F358" s="35"/>
      <c r="G358" s="35"/>
      <c r="H358" s="35"/>
      <c r="I358" s="35"/>
      <c r="J358" s="35"/>
      <c r="K358" s="35"/>
      <c r="L358" s="35"/>
      <c r="M358" s="35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>
        <v>20</v>
      </c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10">
        <f t="shared" si="5"/>
        <v>20</v>
      </c>
      <c r="QL358" s="49"/>
      <c r="QM358" s="54"/>
      <c r="QN358" s="49"/>
      <c r="QO358" s="49"/>
      <c r="QP358" s="49"/>
      <c r="QQ358" s="49">
        <v>996</v>
      </c>
      <c r="QR358" s="49"/>
      <c r="QS358" s="1"/>
    </row>
    <row r="359" spans="1:461" s="2" customFormat="1" ht="12.75" customHeight="1" x14ac:dyDescent="0.2">
      <c r="A359" s="22">
        <v>44722</v>
      </c>
      <c r="B359" s="30" t="s">
        <v>441</v>
      </c>
      <c r="C359" s="34"/>
      <c r="D359" s="34"/>
      <c r="E359" s="35"/>
      <c r="F359" s="35"/>
      <c r="G359" s="35"/>
      <c r="H359" s="35"/>
      <c r="I359" s="35"/>
      <c r="J359" s="35"/>
      <c r="K359" s="35"/>
      <c r="L359" s="35"/>
      <c r="M359" s="35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>
        <v>165</v>
      </c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10">
        <f t="shared" si="5"/>
        <v>165</v>
      </c>
      <c r="QL359" s="49"/>
      <c r="QM359" s="54"/>
      <c r="QN359" s="49"/>
      <c r="QO359" s="49"/>
      <c r="QP359" s="49"/>
      <c r="QQ359" s="49"/>
      <c r="QR359" s="49">
        <v>1981.98</v>
      </c>
      <c r="QS359" s="1"/>
    </row>
    <row r="360" spans="1:461" s="2" customFormat="1" ht="12.75" customHeight="1" x14ac:dyDescent="0.2">
      <c r="A360" s="22">
        <v>44722</v>
      </c>
      <c r="B360" s="25" t="s">
        <v>452</v>
      </c>
      <c r="C360" s="34"/>
      <c r="D360" s="34"/>
      <c r="E360" s="35"/>
      <c r="F360" s="35"/>
      <c r="G360" s="35"/>
      <c r="H360" s="35"/>
      <c r="I360" s="35"/>
      <c r="J360" s="35"/>
      <c r="K360" s="35"/>
      <c r="L360" s="35"/>
      <c r="M360" s="35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>
        <v>2</v>
      </c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>
        <v>3</v>
      </c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>
        <v>5</v>
      </c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>
        <v>3</v>
      </c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>
        <v>2</v>
      </c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>
        <v>2</v>
      </c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>
        <v>1</v>
      </c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>
        <v>4</v>
      </c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>
        <v>6</v>
      </c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>
        <v>15</v>
      </c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10">
        <f t="shared" ref="QK360" si="6">SUBTOTAL(9,C360:QJ360)</f>
        <v>43</v>
      </c>
      <c r="QL360" s="49"/>
      <c r="QM360" s="54"/>
      <c r="QN360" s="49"/>
      <c r="QO360" s="49"/>
      <c r="QP360" s="49"/>
      <c r="QQ360" s="49">
        <v>1516.78</v>
      </c>
      <c r="QR360" s="49"/>
      <c r="QS360" s="1"/>
    </row>
    <row r="361" spans="1:461" s="2" customFormat="1" ht="12.75" customHeight="1" x14ac:dyDescent="0.2">
      <c r="A361" s="22">
        <v>44725</v>
      </c>
      <c r="B361" s="30" t="s">
        <v>477</v>
      </c>
      <c r="C361" s="34"/>
      <c r="D361" s="34"/>
      <c r="E361" s="35"/>
      <c r="F361" s="35"/>
      <c r="G361" s="35"/>
      <c r="H361" s="35"/>
      <c r="I361" s="35"/>
      <c r="J361" s="35"/>
      <c r="K361" s="35"/>
      <c r="L361" s="35"/>
      <c r="M361" s="35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>
        <v>5</v>
      </c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>
        <v>10</v>
      </c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>
        <v>15</v>
      </c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>
        <v>5</v>
      </c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10">
        <f t="shared" si="5"/>
        <v>35</v>
      </c>
      <c r="QL361" s="49"/>
      <c r="QM361" s="54"/>
      <c r="QN361" s="49"/>
      <c r="QO361" s="49"/>
      <c r="QP361" s="49"/>
      <c r="QQ361" s="49">
        <v>2968.62</v>
      </c>
      <c r="QR361" s="49"/>
      <c r="QS361" s="1"/>
    </row>
    <row r="362" spans="1:461" s="2" customFormat="1" ht="12.75" customHeight="1" x14ac:dyDescent="0.2">
      <c r="A362" s="22">
        <v>44725</v>
      </c>
      <c r="B362" s="25" t="s">
        <v>25</v>
      </c>
      <c r="C362" s="34"/>
      <c r="D362" s="34"/>
      <c r="E362" s="35"/>
      <c r="F362" s="35"/>
      <c r="G362" s="35"/>
      <c r="H362" s="35"/>
      <c r="I362" s="35"/>
      <c r="J362" s="35"/>
      <c r="K362" s="35"/>
      <c r="L362" s="35"/>
      <c r="M362" s="35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>
        <v>30</v>
      </c>
      <c r="GW362" s="36"/>
      <c r="GX362" s="36"/>
      <c r="GY362" s="36"/>
      <c r="GZ362" s="36"/>
      <c r="HA362" s="36"/>
      <c r="HB362" s="36"/>
      <c r="HC362" s="36"/>
      <c r="HD362" s="36">
        <v>10</v>
      </c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>
        <v>20</v>
      </c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10">
        <f t="shared" si="5"/>
        <v>60</v>
      </c>
      <c r="QL362" s="49"/>
      <c r="QM362" s="54"/>
      <c r="QN362" s="49"/>
      <c r="QO362" s="49"/>
      <c r="QP362" s="49"/>
      <c r="QQ362" s="49">
        <v>5865.48</v>
      </c>
      <c r="QR362" s="49"/>
      <c r="QS362" s="1"/>
    </row>
    <row r="363" spans="1:461" s="2" customFormat="1" ht="12.75" customHeight="1" x14ac:dyDescent="0.2">
      <c r="A363" s="22">
        <v>44725</v>
      </c>
      <c r="B363" s="56" t="s">
        <v>462</v>
      </c>
      <c r="C363" s="34"/>
      <c r="D363" s="34"/>
      <c r="E363" s="35"/>
      <c r="F363" s="35"/>
      <c r="G363" s="35"/>
      <c r="H363" s="35"/>
      <c r="I363" s="35"/>
      <c r="J363" s="35"/>
      <c r="K363" s="35"/>
      <c r="L363" s="35"/>
      <c r="M363" s="35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>
        <v>4.5</v>
      </c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>
        <v>1</v>
      </c>
      <c r="LZ363" s="36"/>
      <c r="MA363" s="36"/>
      <c r="MB363" s="36">
        <v>1</v>
      </c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10">
        <f t="shared" si="5"/>
        <v>6.5</v>
      </c>
      <c r="QL363" s="49"/>
      <c r="QM363" s="54"/>
      <c r="QN363" s="49"/>
      <c r="QO363" s="49"/>
      <c r="QP363" s="49"/>
      <c r="QQ363" s="49">
        <v>497.82</v>
      </c>
      <c r="QR363" s="49"/>
      <c r="QS363" s="1"/>
    </row>
    <row r="364" spans="1:461" s="2" customFormat="1" ht="12.75" customHeight="1" x14ac:dyDescent="0.2">
      <c r="A364" s="22">
        <v>44725</v>
      </c>
      <c r="B364" s="30" t="s">
        <v>509</v>
      </c>
      <c r="C364" s="34"/>
      <c r="D364" s="34"/>
      <c r="E364" s="35"/>
      <c r="F364" s="35"/>
      <c r="G364" s="35"/>
      <c r="H364" s="35"/>
      <c r="I364" s="35"/>
      <c r="J364" s="35"/>
      <c r="K364" s="35"/>
      <c r="L364" s="35"/>
      <c r="M364" s="35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>
        <v>27</v>
      </c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10">
        <f t="shared" si="5"/>
        <v>27</v>
      </c>
      <c r="QL364" s="49"/>
      <c r="QM364" s="54"/>
      <c r="QN364" s="49"/>
      <c r="QO364" s="49"/>
      <c r="QP364" s="49"/>
      <c r="QQ364" s="49">
        <v>1390.28</v>
      </c>
      <c r="QR364" s="49"/>
      <c r="QS364" s="1"/>
    </row>
    <row r="365" spans="1:461" s="2" customFormat="1" ht="12.75" customHeight="1" x14ac:dyDescent="0.2">
      <c r="A365" s="22">
        <v>44726</v>
      </c>
      <c r="B365" s="56" t="s">
        <v>308</v>
      </c>
      <c r="C365" s="34"/>
      <c r="D365" s="34"/>
      <c r="E365" s="35"/>
      <c r="F365" s="35"/>
      <c r="G365" s="35"/>
      <c r="H365" s="35"/>
      <c r="I365" s="35"/>
      <c r="J365" s="35"/>
      <c r="K365" s="35"/>
      <c r="L365" s="35"/>
      <c r="M365" s="35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>
        <v>1</v>
      </c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>
        <v>2</v>
      </c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>
        <v>2</v>
      </c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10">
        <f t="shared" si="5"/>
        <v>5</v>
      </c>
      <c r="QL365" s="49"/>
      <c r="QM365" s="54"/>
      <c r="QN365" s="49"/>
      <c r="QO365" s="49"/>
      <c r="QP365" s="49"/>
      <c r="QQ365" s="49">
        <v>404.28</v>
      </c>
      <c r="QR365" s="49"/>
      <c r="QS365" s="1"/>
    </row>
    <row r="366" spans="1:461" s="2" customFormat="1" ht="12.75" customHeight="1" x14ac:dyDescent="0.2">
      <c r="A366" s="22">
        <v>44726</v>
      </c>
      <c r="B366" s="30" t="s">
        <v>36</v>
      </c>
      <c r="C366" s="34"/>
      <c r="D366" s="34"/>
      <c r="E366" s="35"/>
      <c r="F366" s="35"/>
      <c r="G366" s="35"/>
      <c r="H366" s="35"/>
      <c r="I366" s="35"/>
      <c r="J366" s="35"/>
      <c r="K366" s="35"/>
      <c r="L366" s="35"/>
      <c r="M366" s="35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>
        <v>100</v>
      </c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10">
        <f t="shared" si="5"/>
        <v>100</v>
      </c>
      <c r="QL366" s="49"/>
      <c r="QM366" s="49"/>
      <c r="QN366" s="49"/>
      <c r="QO366" s="49"/>
      <c r="QP366" s="49"/>
      <c r="QQ366" s="49"/>
      <c r="QR366" s="49"/>
      <c r="QS366" s="1"/>
    </row>
    <row r="367" spans="1:461" s="2" customFormat="1" ht="12.75" customHeight="1" x14ac:dyDescent="0.2">
      <c r="A367" s="22">
        <v>44726</v>
      </c>
      <c r="B367" s="30" t="s">
        <v>36</v>
      </c>
      <c r="C367" s="34"/>
      <c r="D367" s="34"/>
      <c r="E367" s="35"/>
      <c r="F367" s="35"/>
      <c r="G367" s="35"/>
      <c r="H367" s="35"/>
      <c r="I367" s="35"/>
      <c r="J367" s="35"/>
      <c r="K367" s="35"/>
      <c r="L367" s="35"/>
      <c r="M367" s="35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>
        <v>30</v>
      </c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10">
        <f t="shared" ref="QK367:QK512" si="7">SUBTOTAL(9,C367:QJ367)</f>
        <v>30</v>
      </c>
      <c r="QL367" s="49"/>
      <c r="QM367" s="54"/>
      <c r="QN367" s="49"/>
      <c r="QO367" s="49"/>
      <c r="QP367" s="49"/>
      <c r="QQ367" s="49"/>
      <c r="QR367" s="49">
        <v>2528.2800000000002</v>
      </c>
      <c r="QS367" s="1"/>
    </row>
    <row r="368" spans="1:461" s="2" customFormat="1" ht="12.75" customHeight="1" x14ac:dyDescent="0.2">
      <c r="A368" s="22">
        <v>44726</v>
      </c>
      <c r="B368" s="30" t="s">
        <v>36</v>
      </c>
      <c r="C368" s="34"/>
      <c r="D368" s="34"/>
      <c r="E368" s="35"/>
      <c r="F368" s="35"/>
      <c r="G368" s="35"/>
      <c r="H368" s="35"/>
      <c r="I368" s="35"/>
      <c r="J368" s="35"/>
      <c r="K368" s="35"/>
      <c r="L368" s="35"/>
      <c r="M368" s="35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>
        <v>60</v>
      </c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10">
        <f t="shared" si="7"/>
        <v>60</v>
      </c>
      <c r="QL368" s="49"/>
      <c r="QM368" s="54"/>
      <c r="QN368" s="49"/>
      <c r="QO368" s="49"/>
      <c r="QP368" s="49"/>
      <c r="QQ368" s="49"/>
      <c r="QR368" s="49">
        <v>3677.76</v>
      </c>
      <c r="QS368" s="1"/>
    </row>
    <row r="369" spans="1:461" s="2" customFormat="1" ht="12.75" customHeight="1" x14ac:dyDescent="0.2">
      <c r="A369" s="22">
        <v>44726</v>
      </c>
      <c r="B369" s="30" t="s">
        <v>36</v>
      </c>
      <c r="C369" s="34"/>
      <c r="D369" s="34"/>
      <c r="E369" s="35"/>
      <c r="F369" s="35"/>
      <c r="G369" s="35"/>
      <c r="H369" s="35"/>
      <c r="I369" s="35"/>
      <c r="J369" s="35"/>
      <c r="K369" s="35"/>
      <c r="L369" s="35"/>
      <c r="M369" s="35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>
        <v>10</v>
      </c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10">
        <f t="shared" si="7"/>
        <v>10</v>
      </c>
      <c r="QL369" s="49"/>
      <c r="QM369" s="54"/>
      <c r="QN369" s="49"/>
      <c r="QO369" s="49"/>
      <c r="QP369" s="49"/>
      <c r="QQ369" s="49"/>
      <c r="QR369" s="49">
        <v>324.83999999999997</v>
      </c>
      <c r="QS369" s="1"/>
    </row>
    <row r="370" spans="1:461" s="2" customFormat="1" ht="12.75" customHeight="1" x14ac:dyDescent="0.2">
      <c r="A370" s="22">
        <v>44726</v>
      </c>
      <c r="B370" s="30" t="s">
        <v>55</v>
      </c>
      <c r="C370" s="34"/>
      <c r="D370" s="34"/>
      <c r="E370" s="35"/>
      <c r="F370" s="35"/>
      <c r="G370" s="35"/>
      <c r="H370" s="35"/>
      <c r="I370" s="35"/>
      <c r="J370" s="35"/>
      <c r="K370" s="35"/>
      <c r="L370" s="35"/>
      <c r="M370" s="35"/>
      <c r="N370" s="36"/>
      <c r="O370" s="36"/>
      <c r="P370" s="36"/>
      <c r="Q370" s="36"/>
      <c r="R370" s="36"/>
      <c r="S370" s="36"/>
      <c r="T370" s="36"/>
      <c r="U370" s="36">
        <v>20</v>
      </c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>
        <v>2</v>
      </c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>
        <v>90</v>
      </c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>
        <v>10</v>
      </c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>
        <v>20</v>
      </c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>
        <v>11</v>
      </c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>
        <v>4</v>
      </c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>
        <v>200</v>
      </c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>
        <v>3</v>
      </c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10">
        <f t="shared" si="7"/>
        <v>360</v>
      </c>
      <c r="QL370" s="49"/>
      <c r="QM370" s="49"/>
      <c r="QN370" s="49"/>
      <c r="QO370" s="49"/>
      <c r="QP370" s="49"/>
      <c r="QQ370" s="49"/>
      <c r="QR370" s="49"/>
      <c r="QS370" s="1"/>
    </row>
    <row r="371" spans="1:461" s="2" customFormat="1" ht="12.75" customHeight="1" x14ac:dyDescent="0.2">
      <c r="A371" s="22">
        <v>44726</v>
      </c>
      <c r="B371" s="30" t="s">
        <v>55</v>
      </c>
      <c r="C371" s="34"/>
      <c r="D371" s="34"/>
      <c r="E371" s="35"/>
      <c r="F371" s="35"/>
      <c r="G371" s="35"/>
      <c r="H371" s="35"/>
      <c r="I371" s="35"/>
      <c r="J371" s="35"/>
      <c r="K371" s="35"/>
      <c r="L371" s="35"/>
      <c r="M371" s="35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>
        <v>300</v>
      </c>
      <c r="QH371" s="36"/>
      <c r="QI371" s="36"/>
      <c r="QJ371" s="36"/>
      <c r="QK371" s="10">
        <f t="shared" si="7"/>
        <v>300</v>
      </c>
      <c r="QL371" s="49"/>
      <c r="QM371" s="49"/>
      <c r="QN371" s="49"/>
      <c r="QO371" s="49"/>
      <c r="QP371" s="49"/>
      <c r="QQ371" s="49"/>
      <c r="QR371" s="49"/>
      <c r="QS371" s="1"/>
    </row>
    <row r="372" spans="1:461" s="2" customFormat="1" ht="12.75" customHeight="1" x14ac:dyDescent="0.2">
      <c r="A372" s="22">
        <v>44726</v>
      </c>
      <c r="B372" s="25" t="s">
        <v>312</v>
      </c>
      <c r="C372" s="34"/>
      <c r="D372" s="34"/>
      <c r="E372" s="35"/>
      <c r="F372" s="35"/>
      <c r="G372" s="35"/>
      <c r="H372" s="35"/>
      <c r="I372" s="35"/>
      <c r="J372" s="35"/>
      <c r="K372" s="35"/>
      <c r="L372" s="35"/>
      <c r="M372" s="35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>
        <v>18</v>
      </c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>
        <v>100</v>
      </c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>
        <v>20</v>
      </c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10">
        <f t="shared" si="7"/>
        <v>138</v>
      </c>
      <c r="QL372" s="49"/>
      <c r="QM372" s="54"/>
      <c r="QN372" s="49"/>
      <c r="QO372" s="49"/>
      <c r="QP372" s="49"/>
      <c r="QQ372" s="49">
        <v>7954.08</v>
      </c>
      <c r="QR372" s="49"/>
      <c r="QS372" s="1"/>
    </row>
    <row r="373" spans="1:461" s="2" customFormat="1" ht="12.75" customHeight="1" x14ac:dyDescent="0.2">
      <c r="A373" s="22">
        <v>44726</v>
      </c>
      <c r="B373" s="25" t="s">
        <v>110</v>
      </c>
      <c r="C373" s="34"/>
      <c r="D373" s="34"/>
      <c r="E373" s="35"/>
      <c r="F373" s="35"/>
      <c r="G373" s="35"/>
      <c r="H373" s="35"/>
      <c r="I373" s="35"/>
      <c r="J373" s="35"/>
      <c r="K373" s="35"/>
      <c r="L373" s="35"/>
      <c r="M373" s="35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>
        <v>9</v>
      </c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>
        <v>50</v>
      </c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>
        <v>10</v>
      </c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>
        <v>10</v>
      </c>
      <c r="JW373" s="36"/>
      <c r="JX373" s="36"/>
      <c r="JY373" s="36">
        <v>100</v>
      </c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10">
        <f t="shared" si="7"/>
        <v>179</v>
      </c>
      <c r="QL373" s="49"/>
      <c r="QM373" s="54"/>
      <c r="QN373" s="49"/>
      <c r="QO373" s="49"/>
      <c r="QP373" s="49"/>
      <c r="QQ373" s="49">
        <f>4915.31+4915.31</f>
        <v>9830.6200000000008</v>
      </c>
      <c r="QR373" s="49"/>
      <c r="QS373" s="1"/>
    </row>
    <row r="374" spans="1:461" s="2" customFormat="1" ht="12.75" customHeight="1" x14ac:dyDescent="0.2">
      <c r="A374" s="22">
        <v>44726</v>
      </c>
      <c r="B374" s="25" t="s">
        <v>119</v>
      </c>
      <c r="C374" s="34"/>
      <c r="D374" s="34"/>
      <c r="E374" s="35"/>
      <c r="F374" s="35"/>
      <c r="G374" s="35"/>
      <c r="H374" s="35"/>
      <c r="I374" s="35"/>
      <c r="J374" s="35"/>
      <c r="K374" s="35"/>
      <c r="L374" s="35"/>
      <c r="M374" s="35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>
        <v>2.7</v>
      </c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10">
        <f t="shared" si="7"/>
        <v>2.7</v>
      </c>
      <c r="QL374" s="49"/>
      <c r="QM374" s="54"/>
      <c r="QN374" s="49"/>
      <c r="QO374" s="49"/>
      <c r="QP374" s="49"/>
      <c r="QQ374" s="49"/>
      <c r="QR374" s="49">
        <v>112.14</v>
      </c>
      <c r="QS374" s="1"/>
    </row>
    <row r="375" spans="1:461" s="2" customFormat="1" ht="12.75" customHeight="1" x14ac:dyDescent="0.2">
      <c r="A375" s="22">
        <v>44726</v>
      </c>
      <c r="B375" s="30" t="s">
        <v>456</v>
      </c>
      <c r="C375" s="34"/>
      <c r="D375" s="34"/>
      <c r="E375" s="35"/>
      <c r="F375" s="35"/>
      <c r="G375" s="35"/>
      <c r="H375" s="35"/>
      <c r="I375" s="35"/>
      <c r="J375" s="35"/>
      <c r="K375" s="35"/>
      <c r="L375" s="35"/>
      <c r="M375" s="35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>
        <v>2</v>
      </c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10">
        <f t="shared" si="7"/>
        <v>2</v>
      </c>
      <c r="QL375" s="49"/>
      <c r="QM375" s="54"/>
      <c r="QN375" s="49"/>
      <c r="QO375" s="49"/>
      <c r="QP375" s="49"/>
      <c r="QQ375" s="49">
        <v>440.45</v>
      </c>
      <c r="QR375" s="49"/>
      <c r="QS375" s="1"/>
    </row>
    <row r="376" spans="1:461" s="2" customFormat="1" ht="12.75" customHeight="1" x14ac:dyDescent="0.2">
      <c r="A376" s="22">
        <v>44727</v>
      </c>
      <c r="B376" s="30" t="s">
        <v>386</v>
      </c>
      <c r="C376" s="34"/>
      <c r="D376" s="34"/>
      <c r="E376" s="35"/>
      <c r="F376" s="35"/>
      <c r="G376" s="35"/>
      <c r="H376" s="35"/>
      <c r="I376" s="35"/>
      <c r="J376" s="35"/>
      <c r="K376" s="35"/>
      <c r="L376" s="35"/>
      <c r="M376" s="35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>
        <v>3</v>
      </c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>
        <v>2.2000000000000002</v>
      </c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>
        <v>5</v>
      </c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10">
        <f t="shared" si="7"/>
        <v>10.199999999999999</v>
      </c>
      <c r="QL376" s="49"/>
      <c r="QM376" s="54"/>
      <c r="QN376" s="49"/>
      <c r="QO376" s="49"/>
      <c r="QP376" s="49"/>
      <c r="QQ376" s="49">
        <v>672.55</v>
      </c>
      <c r="QR376" s="49"/>
      <c r="QS376" s="1"/>
    </row>
    <row r="377" spans="1:461" s="2" customFormat="1" ht="12.75" customHeight="1" x14ac:dyDescent="0.2">
      <c r="A377" s="22">
        <v>44727</v>
      </c>
      <c r="B377" s="30" t="s">
        <v>514</v>
      </c>
      <c r="C377" s="34"/>
      <c r="D377" s="34"/>
      <c r="E377" s="35"/>
      <c r="F377" s="35"/>
      <c r="G377" s="35"/>
      <c r="H377" s="35"/>
      <c r="I377" s="35"/>
      <c r="J377" s="35"/>
      <c r="K377" s="35"/>
      <c r="L377" s="35"/>
      <c r="M377" s="35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>
        <v>2</v>
      </c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10">
        <f t="shared" si="7"/>
        <v>2</v>
      </c>
      <c r="QL377" s="49"/>
      <c r="QM377" s="54"/>
      <c r="QN377" s="49"/>
      <c r="QO377" s="49"/>
      <c r="QP377" s="49"/>
      <c r="QQ377" s="49">
        <v>70.319999999999993</v>
      </c>
      <c r="QR377" s="49"/>
      <c r="QS377" s="1"/>
    </row>
    <row r="378" spans="1:461" s="2" customFormat="1" ht="12.75" customHeight="1" x14ac:dyDescent="0.2">
      <c r="A378" s="22">
        <v>44727</v>
      </c>
      <c r="B378" s="25" t="s">
        <v>169</v>
      </c>
      <c r="C378" s="34"/>
      <c r="D378" s="34"/>
      <c r="E378" s="35"/>
      <c r="F378" s="35"/>
      <c r="G378" s="35"/>
      <c r="H378" s="35"/>
      <c r="I378" s="35"/>
      <c r="J378" s="35"/>
      <c r="K378" s="35"/>
      <c r="L378" s="35"/>
      <c r="M378" s="35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>
        <v>60</v>
      </c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10">
        <f t="shared" si="7"/>
        <v>60</v>
      </c>
      <c r="QL378" s="49"/>
      <c r="QM378" s="54"/>
      <c r="QN378" s="49"/>
      <c r="QO378" s="49"/>
      <c r="QP378" s="49"/>
      <c r="QQ378" s="49"/>
      <c r="QR378" s="49">
        <v>3039.74</v>
      </c>
      <c r="QS378" s="1"/>
    </row>
    <row r="379" spans="1:461" s="2" customFormat="1" ht="12.75" customHeight="1" x14ac:dyDescent="0.2">
      <c r="A379" s="22">
        <v>44727</v>
      </c>
      <c r="B379" s="25" t="s">
        <v>416</v>
      </c>
      <c r="C379" s="34"/>
      <c r="D379" s="34"/>
      <c r="E379" s="35"/>
      <c r="F379" s="35"/>
      <c r="G379" s="35"/>
      <c r="H379" s="35"/>
      <c r="I379" s="35"/>
      <c r="J379" s="35"/>
      <c r="K379" s="35"/>
      <c r="L379" s="35"/>
      <c r="M379" s="35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>
        <v>10</v>
      </c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10">
        <f t="shared" si="7"/>
        <v>10</v>
      </c>
      <c r="QL379" s="49"/>
      <c r="QM379" s="54"/>
      <c r="QN379" s="49"/>
      <c r="QO379" s="49"/>
      <c r="QP379" s="49"/>
      <c r="QQ379" s="49">
        <v>407.28</v>
      </c>
      <c r="QR379" s="49"/>
      <c r="QS379" s="1"/>
    </row>
    <row r="380" spans="1:461" s="2" customFormat="1" ht="12.75" customHeight="1" x14ac:dyDescent="0.2">
      <c r="A380" s="22">
        <v>44727</v>
      </c>
      <c r="B380" s="25" t="s">
        <v>425</v>
      </c>
      <c r="C380" s="34"/>
      <c r="D380" s="34"/>
      <c r="E380" s="35"/>
      <c r="F380" s="35"/>
      <c r="G380" s="35"/>
      <c r="H380" s="35"/>
      <c r="I380" s="35"/>
      <c r="J380" s="35"/>
      <c r="K380" s="35"/>
      <c r="L380" s="35"/>
      <c r="M380" s="35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>
        <v>10</v>
      </c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10">
        <f t="shared" si="7"/>
        <v>10</v>
      </c>
      <c r="QL380" s="49"/>
      <c r="QM380" s="54"/>
      <c r="QN380" s="49"/>
      <c r="QO380" s="49"/>
      <c r="QP380" s="49"/>
      <c r="QQ380" s="49">
        <v>498</v>
      </c>
      <c r="QR380" s="49"/>
      <c r="QS380" s="1"/>
    </row>
    <row r="381" spans="1:461" s="2" customFormat="1" ht="12.75" customHeight="1" x14ac:dyDescent="0.2">
      <c r="A381" s="22">
        <v>44728</v>
      </c>
      <c r="B381" s="30" t="s">
        <v>515</v>
      </c>
      <c r="C381" s="34"/>
      <c r="D381" s="34"/>
      <c r="E381" s="35"/>
      <c r="F381" s="35"/>
      <c r="G381" s="35"/>
      <c r="H381" s="35"/>
      <c r="I381" s="35"/>
      <c r="J381" s="35"/>
      <c r="K381" s="35"/>
      <c r="L381" s="35"/>
      <c r="M381" s="35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>
        <v>1</v>
      </c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10">
        <f t="shared" si="7"/>
        <v>1</v>
      </c>
      <c r="QL381" s="49"/>
      <c r="QM381" s="54"/>
      <c r="QN381" s="49"/>
      <c r="QO381" s="49"/>
      <c r="QP381" s="49"/>
      <c r="QQ381" s="49">
        <v>49.8</v>
      </c>
      <c r="QR381" s="49"/>
      <c r="QS381" s="1"/>
    </row>
    <row r="382" spans="1:461" s="2" customFormat="1" ht="12.75" customHeight="1" x14ac:dyDescent="0.2">
      <c r="A382" s="22">
        <v>44728</v>
      </c>
      <c r="B382" s="30" t="s">
        <v>446</v>
      </c>
      <c r="C382" s="34"/>
      <c r="D382" s="34"/>
      <c r="E382" s="35"/>
      <c r="F382" s="35"/>
      <c r="G382" s="35"/>
      <c r="H382" s="35"/>
      <c r="I382" s="35"/>
      <c r="J382" s="35"/>
      <c r="K382" s="35"/>
      <c r="L382" s="35"/>
      <c r="M382" s="35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>
        <v>15</v>
      </c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10">
        <f t="shared" si="7"/>
        <v>15</v>
      </c>
      <c r="QL382" s="49"/>
      <c r="QM382" s="54"/>
      <c r="QN382" s="49"/>
      <c r="QO382" s="49"/>
      <c r="QP382" s="49"/>
      <c r="QQ382" s="49">
        <v>574.91999999999996</v>
      </c>
      <c r="QR382" s="49"/>
      <c r="QS382" s="1"/>
    </row>
    <row r="383" spans="1:461" s="2" customFormat="1" ht="12.75" customHeight="1" x14ac:dyDescent="0.2">
      <c r="A383" s="22">
        <v>44728</v>
      </c>
      <c r="B383" s="30" t="s">
        <v>68</v>
      </c>
      <c r="C383" s="34"/>
      <c r="D383" s="34"/>
      <c r="E383" s="35"/>
      <c r="F383" s="35"/>
      <c r="G383" s="35"/>
      <c r="H383" s="35"/>
      <c r="I383" s="35"/>
      <c r="J383" s="35"/>
      <c r="K383" s="35"/>
      <c r="L383" s="35"/>
      <c r="M383" s="35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>
        <v>100</v>
      </c>
      <c r="BB383" s="36"/>
      <c r="BC383" s="36"/>
      <c r="BD383" s="36"/>
      <c r="BE383" s="36">
        <v>10</v>
      </c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>
        <v>10</v>
      </c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10">
        <f t="shared" si="7"/>
        <v>120</v>
      </c>
      <c r="QL383" s="49"/>
      <c r="QM383" s="54"/>
      <c r="QN383" s="49"/>
      <c r="QO383" s="49"/>
      <c r="QP383" s="49"/>
      <c r="QQ383" s="49"/>
      <c r="QR383" s="49">
        <v>6521.43</v>
      </c>
      <c r="QS383" s="1"/>
    </row>
    <row r="384" spans="1:461" s="2" customFormat="1" ht="12.75" customHeight="1" x14ac:dyDescent="0.2">
      <c r="A384" s="22">
        <v>44728</v>
      </c>
      <c r="B384" s="30" t="s">
        <v>328</v>
      </c>
      <c r="C384" s="34"/>
      <c r="D384" s="34"/>
      <c r="E384" s="35"/>
      <c r="F384" s="35"/>
      <c r="G384" s="35"/>
      <c r="H384" s="35"/>
      <c r="I384" s="35"/>
      <c r="J384" s="35"/>
      <c r="K384" s="35"/>
      <c r="L384" s="35"/>
      <c r="M384" s="35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>
        <v>110</v>
      </c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10">
        <f t="shared" si="7"/>
        <v>110</v>
      </c>
      <c r="QL384" s="49"/>
      <c r="QM384" s="54"/>
      <c r="QN384" s="49"/>
      <c r="QO384" s="49"/>
      <c r="QP384" s="49"/>
      <c r="QQ384" s="49">
        <v>10111.200000000001</v>
      </c>
      <c r="QR384" s="49"/>
      <c r="QS384" s="1"/>
    </row>
    <row r="385" spans="1:461" s="2" customFormat="1" ht="12.75" customHeight="1" x14ac:dyDescent="0.2">
      <c r="A385" s="22">
        <v>44728</v>
      </c>
      <c r="B385" s="25" t="s">
        <v>443</v>
      </c>
      <c r="C385" s="34"/>
      <c r="D385" s="34"/>
      <c r="E385" s="35"/>
      <c r="F385" s="35"/>
      <c r="G385" s="35"/>
      <c r="H385" s="35"/>
      <c r="I385" s="35"/>
      <c r="J385" s="35"/>
      <c r="K385" s="35"/>
      <c r="L385" s="35"/>
      <c r="M385" s="35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>
        <v>8</v>
      </c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10">
        <f t="shared" si="7"/>
        <v>8</v>
      </c>
      <c r="QL385" s="49"/>
      <c r="QM385" s="54"/>
      <c r="QN385" s="49"/>
      <c r="QO385" s="49"/>
      <c r="QP385" s="49"/>
      <c r="QQ385" s="49">
        <v>652.79999999999995</v>
      </c>
      <c r="QR385" s="49"/>
      <c r="QS385" s="1"/>
    </row>
    <row r="386" spans="1:461" s="2" customFormat="1" ht="12.75" customHeight="1" x14ac:dyDescent="0.2">
      <c r="A386" s="22">
        <v>44729</v>
      </c>
      <c r="B386" s="25" t="s">
        <v>116</v>
      </c>
      <c r="C386" s="34"/>
      <c r="D386" s="34"/>
      <c r="E386" s="35"/>
      <c r="F386" s="35"/>
      <c r="G386" s="35"/>
      <c r="H386" s="35"/>
      <c r="I386" s="35"/>
      <c r="J386" s="35"/>
      <c r="K386" s="35"/>
      <c r="L386" s="35"/>
      <c r="M386" s="35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>
        <v>1.6</v>
      </c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10">
        <f t="shared" si="7"/>
        <v>1.6</v>
      </c>
      <c r="QL386" s="49"/>
      <c r="QM386" s="54"/>
      <c r="QN386" s="49"/>
      <c r="QO386" s="49"/>
      <c r="QP386" s="49"/>
      <c r="QQ386" s="49"/>
      <c r="QR386" s="49">
        <v>103.68</v>
      </c>
      <c r="QS386" s="1"/>
    </row>
    <row r="387" spans="1:461" s="2" customFormat="1" ht="12.75" customHeight="1" x14ac:dyDescent="0.2">
      <c r="A387" s="22">
        <v>44729</v>
      </c>
      <c r="B387" s="30" t="s">
        <v>55</v>
      </c>
      <c r="C387" s="34"/>
      <c r="D387" s="34"/>
      <c r="E387" s="35"/>
      <c r="F387" s="35"/>
      <c r="G387" s="35"/>
      <c r="H387" s="35"/>
      <c r="I387" s="35"/>
      <c r="J387" s="35"/>
      <c r="K387" s="35"/>
      <c r="L387" s="35"/>
      <c r="M387" s="35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>
        <v>70</v>
      </c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>
        <v>40</v>
      </c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>
        <v>30</v>
      </c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>
        <v>10</v>
      </c>
      <c r="LL387" s="36"/>
      <c r="LM387" s="36"/>
      <c r="LN387" s="36"/>
      <c r="LO387" s="36"/>
      <c r="LP387" s="36"/>
      <c r="LQ387" s="36"/>
      <c r="LR387" s="36"/>
      <c r="LS387" s="36"/>
      <c r="LT387" s="36">
        <v>3</v>
      </c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10">
        <f t="shared" si="7"/>
        <v>153</v>
      </c>
      <c r="QL387" s="49"/>
      <c r="QM387" s="49"/>
      <c r="QN387" s="49"/>
      <c r="QO387" s="49"/>
      <c r="QP387" s="49"/>
      <c r="QQ387" s="49"/>
      <c r="QR387" s="49"/>
      <c r="QS387" s="1"/>
    </row>
    <row r="388" spans="1:461" s="2" customFormat="1" ht="12.75" customHeight="1" x14ac:dyDescent="0.2">
      <c r="A388" s="22">
        <v>44729</v>
      </c>
      <c r="B388" s="32" t="s">
        <v>19</v>
      </c>
      <c r="C388" s="34"/>
      <c r="D388" s="34"/>
      <c r="E388" s="35"/>
      <c r="F388" s="35"/>
      <c r="G388" s="35"/>
      <c r="H388" s="35"/>
      <c r="I388" s="35"/>
      <c r="J388" s="35"/>
      <c r="K388" s="35"/>
      <c r="L388" s="35"/>
      <c r="M388" s="35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>
        <v>30</v>
      </c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>
        <v>300</v>
      </c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>
        <v>30</v>
      </c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>
        <v>5</v>
      </c>
      <c r="PM388" s="36"/>
      <c r="PN388" s="36"/>
      <c r="PO388" s="36"/>
      <c r="PP388" s="36"/>
      <c r="PQ388" s="36"/>
      <c r="PR388" s="36"/>
      <c r="PS388" s="36">
        <v>6</v>
      </c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10">
        <f t="shared" si="7"/>
        <v>371</v>
      </c>
      <c r="QL388" s="49"/>
      <c r="QM388" s="49"/>
      <c r="QN388" s="49"/>
      <c r="QO388" s="49"/>
      <c r="QP388" s="49"/>
      <c r="QQ388" s="49"/>
      <c r="QR388" s="49"/>
      <c r="QS388" s="1"/>
    </row>
    <row r="389" spans="1:461" s="2" customFormat="1" ht="12.75" customHeight="1" x14ac:dyDescent="0.2">
      <c r="A389" s="22">
        <v>44732</v>
      </c>
      <c r="B389" s="25" t="s">
        <v>440</v>
      </c>
      <c r="C389" s="34"/>
      <c r="D389" s="34"/>
      <c r="E389" s="35"/>
      <c r="F389" s="35"/>
      <c r="G389" s="35"/>
      <c r="H389" s="35"/>
      <c r="I389" s="35"/>
      <c r="J389" s="35"/>
      <c r="K389" s="35"/>
      <c r="L389" s="35"/>
      <c r="M389" s="35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>
        <v>25</v>
      </c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10">
        <f t="shared" si="7"/>
        <v>25</v>
      </c>
      <c r="QL389" s="49"/>
      <c r="QM389" s="54"/>
      <c r="QN389" s="49"/>
      <c r="QO389" s="49"/>
      <c r="QP389" s="49"/>
      <c r="QQ389" s="49">
        <v>2758.5</v>
      </c>
      <c r="QR389" s="49"/>
      <c r="QS389" s="1"/>
    </row>
    <row r="390" spans="1:461" s="2" customFormat="1" ht="12.75" customHeight="1" x14ac:dyDescent="0.2">
      <c r="A390" s="22">
        <v>44732</v>
      </c>
      <c r="B390" s="25" t="s">
        <v>261</v>
      </c>
      <c r="C390" s="34"/>
      <c r="D390" s="34"/>
      <c r="E390" s="35"/>
      <c r="F390" s="35"/>
      <c r="G390" s="35"/>
      <c r="H390" s="35"/>
      <c r="I390" s="35"/>
      <c r="J390" s="35"/>
      <c r="K390" s="35"/>
      <c r="L390" s="35"/>
      <c r="M390" s="35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>
        <v>80</v>
      </c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10">
        <f t="shared" si="7"/>
        <v>80</v>
      </c>
      <c r="QL390" s="49"/>
      <c r="QM390" s="49"/>
      <c r="QN390" s="49"/>
      <c r="QO390" s="49"/>
      <c r="QP390" s="49"/>
      <c r="QQ390" s="49"/>
      <c r="QR390" s="49"/>
      <c r="QS390" s="1"/>
    </row>
    <row r="391" spans="1:461" s="2" customFormat="1" ht="12.75" customHeight="1" x14ac:dyDescent="0.2">
      <c r="A391" s="22">
        <v>44733</v>
      </c>
      <c r="B391" s="56" t="s">
        <v>377</v>
      </c>
      <c r="C391" s="34"/>
      <c r="D391" s="34"/>
      <c r="E391" s="35"/>
      <c r="F391" s="35"/>
      <c r="G391" s="35"/>
      <c r="H391" s="35"/>
      <c r="I391" s="35">
        <v>10</v>
      </c>
      <c r="J391" s="35"/>
      <c r="K391" s="35"/>
      <c r="L391" s="35"/>
      <c r="M391" s="35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>
        <v>5</v>
      </c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10">
        <f t="shared" si="7"/>
        <v>15</v>
      </c>
      <c r="QL391" s="49"/>
      <c r="QM391" s="54"/>
      <c r="QN391" s="49"/>
      <c r="QO391" s="49"/>
      <c r="QP391" s="49"/>
      <c r="QQ391" s="49">
        <v>738.3</v>
      </c>
      <c r="QR391" s="49"/>
      <c r="QS391" s="1"/>
    </row>
    <row r="392" spans="1:461" s="2" customFormat="1" ht="12.75" customHeight="1" x14ac:dyDescent="0.2">
      <c r="A392" s="22">
        <v>44733</v>
      </c>
      <c r="B392" s="30" t="s">
        <v>317</v>
      </c>
      <c r="C392" s="34"/>
      <c r="D392" s="34"/>
      <c r="E392" s="35"/>
      <c r="F392" s="35"/>
      <c r="G392" s="35"/>
      <c r="H392" s="35"/>
      <c r="I392" s="35"/>
      <c r="J392" s="35"/>
      <c r="K392" s="35"/>
      <c r="L392" s="35"/>
      <c r="M392" s="35"/>
      <c r="N392" s="36"/>
      <c r="O392" s="36"/>
      <c r="P392" s="36"/>
      <c r="Q392" s="36">
        <v>1</v>
      </c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>
        <v>8</v>
      </c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10">
        <f t="shared" si="7"/>
        <v>9</v>
      </c>
      <c r="QL392" s="49"/>
      <c r="QM392" s="54"/>
      <c r="QN392" s="49"/>
      <c r="QO392" s="49"/>
      <c r="QP392" s="49"/>
      <c r="QQ392" s="49">
        <v>700.26</v>
      </c>
      <c r="QR392" s="49"/>
      <c r="QS392" s="1"/>
    </row>
    <row r="393" spans="1:461" s="2" customFormat="1" ht="12.75" customHeight="1" x14ac:dyDescent="0.2">
      <c r="A393" s="22">
        <v>44733</v>
      </c>
      <c r="B393" s="25" t="s">
        <v>468</v>
      </c>
      <c r="C393" s="34"/>
      <c r="D393" s="34"/>
      <c r="E393" s="35"/>
      <c r="F393" s="35"/>
      <c r="G393" s="35"/>
      <c r="H393" s="35"/>
      <c r="I393" s="35"/>
      <c r="J393" s="35"/>
      <c r="K393" s="35"/>
      <c r="L393" s="35"/>
      <c r="M393" s="35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>
        <v>3</v>
      </c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>
        <v>11</v>
      </c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>
        <v>1</v>
      </c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>
        <v>1</v>
      </c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>
        <v>0.8</v>
      </c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>
        <v>1</v>
      </c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10">
        <f t="shared" si="7"/>
        <v>17.8</v>
      </c>
      <c r="QL393" s="49"/>
      <c r="QM393" s="54"/>
      <c r="QN393" s="49"/>
      <c r="QO393" s="49"/>
      <c r="QP393" s="49"/>
      <c r="QQ393" s="49">
        <f>61.39+1222.02</f>
        <v>1283.4100000000001</v>
      </c>
      <c r="QR393" s="49"/>
      <c r="QS393" s="1"/>
    </row>
    <row r="394" spans="1:461" s="2" customFormat="1" ht="12.75" customHeight="1" x14ac:dyDescent="0.2">
      <c r="A394" s="22">
        <v>44733</v>
      </c>
      <c r="B394" s="25" t="s">
        <v>54</v>
      </c>
      <c r="C394" s="34"/>
      <c r="D394" s="34"/>
      <c r="E394" s="35"/>
      <c r="F394" s="35"/>
      <c r="G394" s="35"/>
      <c r="H394" s="35"/>
      <c r="I394" s="35"/>
      <c r="J394" s="35"/>
      <c r="K394" s="35"/>
      <c r="L394" s="35"/>
      <c r="M394" s="35"/>
      <c r="N394" s="36"/>
      <c r="O394" s="36"/>
      <c r="P394" s="36"/>
      <c r="Q394" s="36"/>
      <c r="R394" s="36">
        <v>1</v>
      </c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10">
        <f t="shared" si="7"/>
        <v>1</v>
      </c>
      <c r="QL394" s="49"/>
      <c r="QM394" s="54"/>
      <c r="QN394" s="49"/>
      <c r="QO394" s="49"/>
      <c r="QP394" s="49"/>
      <c r="QQ394" s="49">
        <v>52.8</v>
      </c>
      <c r="QR394" s="49"/>
      <c r="QS394" s="1"/>
    </row>
    <row r="395" spans="1:461" s="2" customFormat="1" ht="12.75" customHeight="1" x14ac:dyDescent="0.2">
      <c r="A395" s="22">
        <v>44733</v>
      </c>
      <c r="B395" s="56" t="s">
        <v>262</v>
      </c>
      <c r="C395" s="34"/>
      <c r="D395" s="34"/>
      <c r="E395" s="35">
        <v>10</v>
      </c>
      <c r="F395" s="35"/>
      <c r="G395" s="35"/>
      <c r="H395" s="35"/>
      <c r="I395" s="35"/>
      <c r="J395" s="35"/>
      <c r="K395" s="35"/>
      <c r="L395" s="35"/>
      <c r="M395" s="35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10">
        <f t="shared" si="7"/>
        <v>10</v>
      </c>
      <c r="QL395" s="49"/>
      <c r="QM395" s="54"/>
      <c r="QN395" s="49"/>
      <c r="QO395" s="49"/>
      <c r="QP395" s="49"/>
      <c r="QQ395" s="49">
        <v>354</v>
      </c>
      <c r="QR395" s="49"/>
      <c r="QS395" s="1"/>
    </row>
    <row r="396" spans="1:461" s="2" customFormat="1" ht="12.75" customHeight="1" x14ac:dyDescent="0.2">
      <c r="A396" s="22">
        <v>44733</v>
      </c>
      <c r="B396" s="25" t="s">
        <v>518</v>
      </c>
      <c r="C396" s="34"/>
      <c r="D396" s="34"/>
      <c r="E396" s="35"/>
      <c r="F396" s="35"/>
      <c r="G396" s="35"/>
      <c r="H396" s="35"/>
      <c r="I396" s="35"/>
      <c r="J396" s="35"/>
      <c r="K396" s="35"/>
      <c r="L396" s="35"/>
      <c r="M396" s="35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>
        <v>1</v>
      </c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>
        <v>1</v>
      </c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10">
        <f t="shared" si="7"/>
        <v>2</v>
      </c>
      <c r="QL396" s="49"/>
      <c r="QM396" s="54"/>
      <c r="QN396" s="49"/>
      <c r="QO396" s="49"/>
      <c r="QP396" s="49"/>
      <c r="QQ396" s="49">
        <v>91.07</v>
      </c>
      <c r="QR396" s="49"/>
      <c r="QS396" s="1"/>
    </row>
    <row r="397" spans="1:461" s="2" customFormat="1" ht="12.75" customHeight="1" x14ac:dyDescent="0.2">
      <c r="A397" s="22">
        <v>44733</v>
      </c>
      <c r="B397" s="25" t="s">
        <v>119</v>
      </c>
      <c r="C397" s="34"/>
      <c r="D397" s="34"/>
      <c r="E397" s="35"/>
      <c r="F397" s="35"/>
      <c r="G397" s="35"/>
      <c r="H397" s="35"/>
      <c r="I397" s="35"/>
      <c r="J397" s="35"/>
      <c r="K397" s="35"/>
      <c r="L397" s="35"/>
      <c r="M397" s="35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>
        <v>1.8</v>
      </c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10">
        <f t="shared" si="7"/>
        <v>1.8</v>
      </c>
      <c r="QL397" s="49"/>
      <c r="QM397" s="54"/>
      <c r="QN397" s="49"/>
      <c r="QO397" s="49"/>
      <c r="QP397" s="49"/>
      <c r="QQ397" s="49"/>
      <c r="QR397" s="49">
        <v>74.69</v>
      </c>
      <c r="QS397" s="1"/>
    </row>
    <row r="398" spans="1:461" s="2" customFormat="1" ht="12.75" customHeight="1" x14ac:dyDescent="0.2">
      <c r="A398" s="22">
        <v>44734</v>
      </c>
      <c r="B398" s="25" t="s">
        <v>338</v>
      </c>
      <c r="C398" s="34"/>
      <c r="D398" s="34"/>
      <c r="E398" s="35"/>
      <c r="F398" s="35"/>
      <c r="G398" s="35"/>
      <c r="H398" s="35"/>
      <c r="I398" s="35"/>
      <c r="J398" s="35"/>
      <c r="K398" s="35"/>
      <c r="L398" s="35"/>
      <c r="M398" s="35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>
        <v>30</v>
      </c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>
        <v>10</v>
      </c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>
        <v>30</v>
      </c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10">
        <f t="shared" si="7"/>
        <v>70</v>
      </c>
      <c r="QL398" s="49"/>
      <c r="QM398" s="54"/>
      <c r="QN398" s="49"/>
      <c r="QO398" s="49"/>
      <c r="QP398" s="49"/>
      <c r="QQ398" s="49">
        <v>4299</v>
      </c>
      <c r="QR398" s="49"/>
      <c r="QS398" s="1"/>
    </row>
    <row r="399" spans="1:461" s="2" customFormat="1" ht="12.75" customHeight="1" x14ac:dyDescent="0.2">
      <c r="A399" s="22">
        <v>44734</v>
      </c>
      <c r="B399" s="30" t="s">
        <v>173</v>
      </c>
      <c r="C399" s="34"/>
      <c r="D399" s="34"/>
      <c r="E399" s="35"/>
      <c r="F399" s="35"/>
      <c r="G399" s="35"/>
      <c r="H399" s="35"/>
      <c r="I399" s="35"/>
      <c r="J399" s="35"/>
      <c r="K399" s="35"/>
      <c r="L399" s="35"/>
      <c r="M399" s="35"/>
      <c r="N399" s="36"/>
      <c r="O399" s="36"/>
      <c r="P399" s="36"/>
      <c r="Q399" s="36"/>
      <c r="R399" s="36">
        <v>30</v>
      </c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>
        <v>40</v>
      </c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10">
        <f t="shared" si="7"/>
        <v>70</v>
      </c>
      <c r="QL399" s="49"/>
      <c r="QM399" s="54"/>
      <c r="QN399" s="49"/>
      <c r="QO399" s="49"/>
      <c r="QP399" s="49"/>
      <c r="QQ399" s="49"/>
      <c r="QR399" s="49">
        <v>4870.68</v>
      </c>
      <c r="QS399" s="1"/>
    </row>
    <row r="400" spans="1:461" s="2" customFormat="1" ht="12.75" customHeight="1" x14ac:dyDescent="0.2">
      <c r="A400" s="22">
        <v>44734</v>
      </c>
      <c r="B400" s="25" t="s">
        <v>312</v>
      </c>
      <c r="C400" s="34"/>
      <c r="D400" s="34"/>
      <c r="E400" s="35">
        <v>50</v>
      </c>
      <c r="F400" s="35"/>
      <c r="G400" s="35"/>
      <c r="H400" s="35"/>
      <c r="I400" s="35"/>
      <c r="J400" s="35"/>
      <c r="K400" s="35"/>
      <c r="L400" s="35"/>
      <c r="M400" s="35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>
        <v>20</v>
      </c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>
        <v>4.4000000000000004</v>
      </c>
      <c r="GE400" s="36">
        <v>50</v>
      </c>
      <c r="GF400" s="36"/>
      <c r="GG400" s="36"/>
      <c r="GH400" s="36">
        <v>10</v>
      </c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10">
        <f t="shared" si="7"/>
        <v>134.4</v>
      </c>
      <c r="QL400" s="49"/>
      <c r="QM400" s="54"/>
      <c r="QN400" s="49"/>
      <c r="QO400" s="49"/>
      <c r="QP400" s="49"/>
      <c r="QQ400" s="49"/>
      <c r="QR400" s="49">
        <f>3000+6021</f>
        <v>9021</v>
      </c>
      <c r="QS400" s="1"/>
    </row>
    <row r="401" spans="1:461" s="2" customFormat="1" ht="12.75" customHeight="1" x14ac:dyDescent="0.2">
      <c r="A401" s="22">
        <v>44735</v>
      </c>
      <c r="B401" s="30" t="s">
        <v>149</v>
      </c>
      <c r="C401" s="34"/>
      <c r="D401" s="34"/>
      <c r="E401" s="35"/>
      <c r="F401" s="35"/>
      <c r="G401" s="35"/>
      <c r="H401" s="35"/>
      <c r="I401" s="35"/>
      <c r="J401" s="35"/>
      <c r="K401" s="35"/>
      <c r="L401" s="35"/>
      <c r="M401" s="35"/>
      <c r="N401" s="36"/>
      <c r="O401" s="36"/>
      <c r="P401" s="36"/>
      <c r="Q401" s="36"/>
      <c r="R401" s="36"/>
      <c r="S401" s="36"/>
      <c r="T401" s="36"/>
      <c r="U401" s="36">
        <v>10</v>
      </c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>
        <v>10</v>
      </c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>
        <v>16</v>
      </c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10">
        <f t="shared" si="7"/>
        <v>36</v>
      </c>
      <c r="QL401" s="49"/>
      <c r="QM401" s="54"/>
      <c r="QN401" s="49"/>
      <c r="QO401" s="49"/>
      <c r="QP401" s="49"/>
      <c r="QQ401" s="49"/>
      <c r="QR401" s="49">
        <v>3179.3</v>
      </c>
      <c r="QS401" s="1"/>
    </row>
    <row r="402" spans="1:461" s="2" customFormat="1" ht="12.75" customHeight="1" x14ac:dyDescent="0.2">
      <c r="A402" s="22">
        <v>44735</v>
      </c>
      <c r="B402" s="30" t="s">
        <v>520</v>
      </c>
      <c r="C402" s="34"/>
      <c r="D402" s="34"/>
      <c r="E402" s="35"/>
      <c r="F402" s="35"/>
      <c r="G402" s="35"/>
      <c r="H402" s="35"/>
      <c r="I402" s="35"/>
      <c r="J402" s="35"/>
      <c r="K402" s="35"/>
      <c r="L402" s="35"/>
      <c r="M402" s="35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>
        <v>10</v>
      </c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10">
        <f t="shared" si="7"/>
        <v>10</v>
      </c>
      <c r="QL402" s="49"/>
      <c r="QM402" s="54"/>
      <c r="QN402" s="49"/>
      <c r="QO402" s="49"/>
      <c r="QP402" s="49"/>
      <c r="QQ402" s="49">
        <v>574.20000000000005</v>
      </c>
      <c r="QR402" s="49"/>
      <c r="QS402" s="1"/>
    </row>
    <row r="403" spans="1:461" s="2" customFormat="1" ht="12.75" customHeight="1" x14ac:dyDescent="0.2">
      <c r="A403" s="22">
        <v>44735</v>
      </c>
      <c r="B403" s="56" t="s">
        <v>67</v>
      </c>
      <c r="C403" s="34"/>
      <c r="D403" s="34"/>
      <c r="E403" s="35"/>
      <c r="F403" s="35"/>
      <c r="G403" s="35"/>
      <c r="H403" s="35"/>
      <c r="I403" s="35"/>
      <c r="J403" s="35"/>
      <c r="K403" s="35"/>
      <c r="L403" s="35"/>
      <c r="M403" s="35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>
        <v>2</v>
      </c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10">
        <f t="shared" si="7"/>
        <v>2</v>
      </c>
      <c r="QL403" s="49"/>
      <c r="QM403" s="54"/>
      <c r="QN403" s="49"/>
      <c r="QO403" s="49"/>
      <c r="QP403" s="49"/>
      <c r="QQ403" s="49"/>
      <c r="QR403" s="49">
        <v>106.39</v>
      </c>
      <c r="QS403" s="1"/>
    </row>
    <row r="404" spans="1:461" s="2" customFormat="1" ht="12.75" customHeight="1" x14ac:dyDescent="0.2">
      <c r="A404" s="22">
        <v>44735</v>
      </c>
      <c r="B404" s="30" t="s">
        <v>389</v>
      </c>
      <c r="C404" s="34"/>
      <c r="D404" s="34"/>
      <c r="E404" s="35"/>
      <c r="F404" s="35"/>
      <c r="G404" s="35"/>
      <c r="H404" s="35"/>
      <c r="I404" s="35"/>
      <c r="J404" s="35"/>
      <c r="K404" s="35"/>
      <c r="L404" s="35"/>
      <c r="M404" s="35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>
        <v>20</v>
      </c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10">
        <f t="shared" si="7"/>
        <v>20</v>
      </c>
      <c r="QL404" s="49"/>
      <c r="QM404" s="54"/>
      <c r="QN404" s="49"/>
      <c r="QO404" s="49"/>
      <c r="QP404" s="49"/>
      <c r="QQ404" s="49"/>
      <c r="QR404" s="49"/>
      <c r="QS404" s="1"/>
    </row>
    <row r="405" spans="1:461" s="2" customFormat="1" ht="12.75" customHeight="1" x14ac:dyDescent="0.2">
      <c r="A405" s="22">
        <v>44736</v>
      </c>
      <c r="B405" s="30" t="s">
        <v>225</v>
      </c>
      <c r="C405" s="34"/>
      <c r="D405" s="34"/>
      <c r="E405" s="35"/>
      <c r="F405" s="35"/>
      <c r="G405" s="35"/>
      <c r="H405" s="35"/>
      <c r="I405" s="35">
        <v>1</v>
      </c>
      <c r="J405" s="35"/>
      <c r="K405" s="35"/>
      <c r="L405" s="35"/>
      <c r="M405" s="35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>
        <v>2</v>
      </c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>
        <v>1</v>
      </c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>
        <v>1</v>
      </c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10">
        <f t="shared" si="7"/>
        <v>5</v>
      </c>
      <c r="QL405" s="49"/>
      <c r="QM405" s="54"/>
      <c r="QN405" s="49"/>
      <c r="QO405" s="49"/>
      <c r="QP405" s="49"/>
      <c r="QQ405" s="49">
        <f>141.81+102.1</f>
        <v>243.91</v>
      </c>
      <c r="QR405" s="49"/>
      <c r="QS405" s="1"/>
    </row>
    <row r="406" spans="1:461" s="2" customFormat="1" ht="12.75" customHeight="1" x14ac:dyDescent="0.2">
      <c r="A406" s="22">
        <v>44736</v>
      </c>
      <c r="B406" s="30" t="s">
        <v>317</v>
      </c>
      <c r="C406" s="34"/>
      <c r="D406" s="34"/>
      <c r="E406" s="35"/>
      <c r="F406" s="35"/>
      <c r="G406" s="35"/>
      <c r="H406" s="35"/>
      <c r="I406" s="35"/>
      <c r="J406" s="35"/>
      <c r="K406" s="35"/>
      <c r="L406" s="35"/>
      <c r="M406" s="35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>
        <v>1</v>
      </c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10">
        <f t="shared" si="7"/>
        <v>1</v>
      </c>
      <c r="QL406" s="49"/>
      <c r="QM406" s="54"/>
      <c r="QN406" s="49"/>
      <c r="QO406" s="49"/>
      <c r="QP406" s="49"/>
      <c r="QQ406" s="49">
        <v>142.79</v>
      </c>
      <c r="QR406" s="49"/>
      <c r="QS406" s="1"/>
    </row>
    <row r="407" spans="1:461" s="2" customFormat="1" ht="12.75" customHeight="1" x14ac:dyDescent="0.2">
      <c r="A407" s="22">
        <v>44736</v>
      </c>
      <c r="B407" s="56" t="s">
        <v>52</v>
      </c>
      <c r="C407" s="34"/>
      <c r="D407" s="34"/>
      <c r="E407" s="35"/>
      <c r="F407" s="35"/>
      <c r="G407" s="35"/>
      <c r="H407" s="35"/>
      <c r="I407" s="35"/>
      <c r="J407" s="35"/>
      <c r="K407" s="35"/>
      <c r="L407" s="35"/>
      <c r="M407" s="35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>
        <v>1.8</v>
      </c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10">
        <f t="shared" si="7"/>
        <v>1.8</v>
      </c>
      <c r="QL407" s="49"/>
      <c r="QM407" s="54"/>
      <c r="QN407" s="49"/>
      <c r="QO407" s="49"/>
      <c r="QP407" s="49"/>
      <c r="QQ407" s="49">
        <v>216.86</v>
      </c>
      <c r="QR407" s="49"/>
      <c r="QS407" s="1"/>
    </row>
    <row r="408" spans="1:461" s="2" customFormat="1" ht="12.75" customHeight="1" x14ac:dyDescent="0.2">
      <c r="A408" s="22">
        <v>44736</v>
      </c>
      <c r="B408" s="25" t="s">
        <v>110</v>
      </c>
      <c r="C408" s="34"/>
      <c r="D408" s="34"/>
      <c r="E408" s="35"/>
      <c r="F408" s="35"/>
      <c r="G408" s="35"/>
      <c r="H408" s="35"/>
      <c r="I408" s="35"/>
      <c r="J408" s="35"/>
      <c r="K408" s="35"/>
      <c r="L408" s="35"/>
      <c r="M408" s="35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>
        <v>30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>
        <v>20</v>
      </c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>
        <v>20</v>
      </c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10">
        <f t="shared" si="7"/>
        <v>70</v>
      </c>
      <c r="QL408" s="49"/>
      <c r="QM408" s="54"/>
      <c r="QN408" s="49"/>
      <c r="QO408" s="49"/>
      <c r="QP408" s="49"/>
      <c r="QQ408" s="49">
        <f>2218.86+2218.86</f>
        <v>4437.72</v>
      </c>
      <c r="QR408" s="49"/>
      <c r="QS408" s="1"/>
    </row>
    <row r="409" spans="1:461" s="2" customFormat="1" ht="12.75" customHeight="1" x14ac:dyDescent="0.2">
      <c r="A409" s="22">
        <v>44736</v>
      </c>
      <c r="B409" s="30" t="s">
        <v>362</v>
      </c>
      <c r="C409" s="34"/>
      <c r="D409" s="34"/>
      <c r="E409" s="35"/>
      <c r="F409" s="35"/>
      <c r="G409" s="35"/>
      <c r="H409" s="35"/>
      <c r="I409" s="35"/>
      <c r="J409" s="35"/>
      <c r="K409" s="35"/>
      <c r="L409" s="35"/>
      <c r="M409" s="35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>
        <v>2</v>
      </c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10">
        <f t="shared" si="7"/>
        <v>2</v>
      </c>
      <c r="QL409" s="49"/>
      <c r="QM409" s="54"/>
      <c r="QN409" s="49"/>
      <c r="QO409" s="49"/>
      <c r="QP409" s="49">
        <v>10.67</v>
      </c>
      <c r="QQ409" s="49">
        <v>65.989999999999995</v>
      </c>
      <c r="QR409" s="49"/>
      <c r="QS409" s="1"/>
    </row>
    <row r="410" spans="1:461" s="2" customFormat="1" ht="12.75" customHeight="1" x14ac:dyDescent="0.2">
      <c r="A410" s="22">
        <v>44736</v>
      </c>
      <c r="B410" s="30" t="s">
        <v>55</v>
      </c>
      <c r="C410" s="34"/>
      <c r="D410" s="34"/>
      <c r="E410" s="35"/>
      <c r="F410" s="35"/>
      <c r="G410" s="35"/>
      <c r="H410" s="35"/>
      <c r="I410" s="35"/>
      <c r="J410" s="35"/>
      <c r="K410" s="35"/>
      <c r="L410" s="35"/>
      <c r="M410" s="35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>
        <v>350</v>
      </c>
      <c r="QH410" s="36"/>
      <c r="QI410" s="36"/>
      <c r="QJ410" s="36"/>
      <c r="QK410" s="10">
        <f t="shared" si="7"/>
        <v>350</v>
      </c>
      <c r="QL410" s="49"/>
      <c r="QM410" s="49"/>
      <c r="QN410" s="49"/>
      <c r="QO410" s="49"/>
      <c r="QP410" s="49"/>
      <c r="QQ410" s="49"/>
      <c r="QR410" s="49"/>
      <c r="QS410" s="1"/>
    </row>
    <row r="411" spans="1:461" s="2" customFormat="1" ht="12.75" customHeight="1" x14ac:dyDescent="0.2">
      <c r="A411" s="22">
        <v>44736</v>
      </c>
      <c r="B411" s="30" t="s">
        <v>55</v>
      </c>
      <c r="C411" s="34"/>
      <c r="D411" s="34"/>
      <c r="E411" s="35"/>
      <c r="F411" s="35"/>
      <c r="G411" s="35"/>
      <c r="H411" s="35"/>
      <c r="I411" s="35"/>
      <c r="J411" s="35">
        <v>10</v>
      </c>
      <c r="K411" s="35"/>
      <c r="L411" s="35"/>
      <c r="M411" s="35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>
        <v>100</v>
      </c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>
        <v>10</v>
      </c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>
        <v>10</v>
      </c>
      <c r="DV411" s="36"/>
      <c r="DW411" s="36"/>
      <c r="DX411" s="36"/>
      <c r="DY411" s="36"/>
      <c r="DZ411" s="36"/>
      <c r="EA411" s="36"/>
      <c r="EB411" s="36">
        <v>10</v>
      </c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>
        <v>30</v>
      </c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>
        <v>30</v>
      </c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>
        <v>20</v>
      </c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>
        <v>10</v>
      </c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>
        <v>3</v>
      </c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>
        <v>2</v>
      </c>
      <c r="NV411" s="36"/>
      <c r="NW411" s="36"/>
      <c r="NX411" s="36"/>
      <c r="NY411" s="36"/>
      <c r="NZ411" s="36"/>
      <c r="OA411" s="36">
        <v>2</v>
      </c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10">
        <f t="shared" si="7"/>
        <v>237</v>
      </c>
      <c r="QL411" s="49"/>
      <c r="QM411" s="49"/>
      <c r="QN411" s="49"/>
      <c r="QO411" s="49"/>
      <c r="QP411" s="49"/>
      <c r="QQ411" s="49"/>
      <c r="QR411" s="49"/>
      <c r="QS411" s="1"/>
    </row>
    <row r="412" spans="1:461" s="2" customFormat="1" ht="12.75" customHeight="1" x14ac:dyDescent="0.2">
      <c r="A412" s="22">
        <v>44739</v>
      </c>
      <c r="B412" s="25" t="s">
        <v>312</v>
      </c>
      <c r="C412" s="34"/>
      <c r="D412" s="34"/>
      <c r="E412" s="35"/>
      <c r="F412" s="35"/>
      <c r="G412" s="35"/>
      <c r="H412" s="35"/>
      <c r="I412" s="35"/>
      <c r="J412" s="35"/>
      <c r="K412" s="35"/>
      <c r="L412" s="35"/>
      <c r="M412" s="35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>
        <v>20</v>
      </c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>
        <v>200</v>
      </c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10">
        <f t="shared" si="7"/>
        <v>220</v>
      </c>
      <c r="QL412" s="49"/>
      <c r="QM412" s="54"/>
      <c r="QN412" s="49"/>
      <c r="QO412" s="49"/>
      <c r="QP412" s="49"/>
      <c r="QQ412" s="49"/>
      <c r="QR412" s="49">
        <f>3000+2656+2003.4</f>
        <v>7659.4</v>
      </c>
      <c r="QS412" s="1"/>
    </row>
    <row r="413" spans="1:461" s="2" customFormat="1" ht="12.75" customHeight="1" x14ac:dyDescent="0.2">
      <c r="A413" s="22">
        <v>44739</v>
      </c>
      <c r="B413" s="56" t="s">
        <v>432</v>
      </c>
      <c r="C413" s="34"/>
      <c r="D413" s="34"/>
      <c r="E413" s="35"/>
      <c r="F413" s="35"/>
      <c r="G413" s="35"/>
      <c r="H413" s="35"/>
      <c r="I413" s="35"/>
      <c r="J413" s="35"/>
      <c r="K413" s="35"/>
      <c r="L413" s="35"/>
      <c r="M413" s="35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>
        <v>0.9</v>
      </c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10">
        <f t="shared" si="7"/>
        <v>0.9</v>
      </c>
      <c r="QL413" s="49"/>
      <c r="QM413" s="54"/>
      <c r="QN413" s="49"/>
      <c r="QO413" s="49"/>
      <c r="QP413" s="49"/>
      <c r="QQ413" s="49"/>
      <c r="QR413" s="49">
        <v>77.760000000000005</v>
      </c>
      <c r="QS413" s="1"/>
    </row>
    <row r="414" spans="1:461" s="2" customFormat="1" ht="12.75" customHeight="1" x14ac:dyDescent="0.2">
      <c r="A414" s="22">
        <v>44740</v>
      </c>
      <c r="B414" s="30" t="s">
        <v>216</v>
      </c>
      <c r="C414" s="34"/>
      <c r="D414" s="34"/>
      <c r="E414" s="35"/>
      <c r="F414" s="35"/>
      <c r="G414" s="35"/>
      <c r="H414" s="35"/>
      <c r="I414" s="35"/>
      <c r="J414" s="35"/>
      <c r="K414" s="35"/>
      <c r="L414" s="35"/>
      <c r="M414" s="35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>
        <v>10</v>
      </c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>
        <v>20</v>
      </c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>
        <v>9</v>
      </c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>
        <v>5</v>
      </c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>
        <v>10</v>
      </c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10">
        <f t="shared" si="7"/>
        <v>54</v>
      </c>
      <c r="QL414" s="49"/>
      <c r="QM414" s="54"/>
      <c r="QN414" s="49"/>
      <c r="QO414" s="49"/>
      <c r="QP414" s="49"/>
      <c r="QQ414" s="49"/>
      <c r="QR414" s="49"/>
      <c r="QS414" s="1"/>
    </row>
    <row r="415" spans="1:461" s="2" customFormat="1" ht="12.75" customHeight="1" x14ac:dyDescent="0.2">
      <c r="A415" s="22">
        <v>44740</v>
      </c>
      <c r="B415" s="30" t="s">
        <v>332</v>
      </c>
      <c r="C415" s="34"/>
      <c r="D415" s="34"/>
      <c r="E415" s="35"/>
      <c r="F415" s="35"/>
      <c r="G415" s="35"/>
      <c r="H415" s="35"/>
      <c r="I415" s="35"/>
      <c r="J415" s="35"/>
      <c r="K415" s="35"/>
      <c r="L415" s="35"/>
      <c r="M415" s="35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>
        <v>6</v>
      </c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10">
        <f t="shared" si="7"/>
        <v>6</v>
      </c>
      <c r="QL415" s="49"/>
      <c r="QM415" s="54"/>
      <c r="QN415" s="49"/>
      <c r="QO415" s="49"/>
      <c r="QP415" s="49"/>
      <c r="QQ415" s="49">
        <v>747.36</v>
      </c>
      <c r="QR415" s="49"/>
      <c r="QS415" s="1"/>
    </row>
    <row r="416" spans="1:461" s="2" customFormat="1" ht="12.75" customHeight="1" x14ac:dyDescent="0.2">
      <c r="A416" s="22">
        <v>44740</v>
      </c>
      <c r="B416" s="55" t="s">
        <v>376</v>
      </c>
      <c r="C416" s="34"/>
      <c r="D416" s="34"/>
      <c r="E416" s="35"/>
      <c r="F416" s="35"/>
      <c r="G416" s="35"/>
      <c r="H416" s="35"/>
      <c r="I416" s="35"/>
      <c r="J416" s="35"/>
      <c r="K416" s="35"/>
      <c r="L416" s="35"/>
      <c r="M416" s="35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>
        <v>10</v>
      </c>
      <c r="NJ416" s="36"/>
      <c r="NK416" s="36"/>
      <c r="NL416" s="36"/>
      <c r="NM416" s="36"/>
      <c r="NN416" s="36"/>
      <c r="NO416" s="36">
        <v>10</v>
      </c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10">
        <f t="shared" si="7"/>
        <v>20</v>
      </c>
      <c r="QL416" s="49"/>
      <c r="QM416" s="54"/>
      <c r="QN416" s="49"/>
      <c r="QO416" s="49"/>
      <c r="QP416" s="49"/>
      <c r="QQ416" s="49">
        <v>3151.2</v>
      </c>
      <c r="QR416" s="49"/>
      <c r="QS416" s="1"/>
    </row>
    <row r="417" spans="1:461" s="2" customFormat="1" ht="12.75" customHeight="1" x14ac:dyDescent="0.2">
      <c r="A417" s="22">
        <v>44740</v>
      </c>
      <c r="B417" s="30" t="s">
        <v>467</v>
      </c>
      <c r="C417" s="34"/>
      <c r="D417" s="34"/>
      <c r="E417" s="35"/>
      <c r="F417" s="35"/>
      <c r="G417" s="35"/>
      <c r="H417" s="35"/>
      <c r="I417" s="35"/>
      <c r="J417" s="35"/>
      <c r="K417" s="35"/>
      <c r="L417" s="35"/>
      <c r="M417" s="35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>
        <v>1.8</v>
      </c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>
        <v>1</v>
      </c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10">
        <f t="shared" si="7"/>
        <v>2.8</v>
      </c>
      <c r="QL417" s="49"/>
      <c r="QM417" s="54"/>
      <c r="QN417" s="49"/>
      <c r="QO417" s="49"/>
      <c r="QP417" s="49"/>
      <c r="QQ417" s="49">
        <f>49.03+125.28</f>
        <v>174.31</v>
      </c>
      <c r="QR417" s="49"/>
      <c r="QS417" s="1"/>
    </row>
    <row r="418" spans="1:461" s="2" customFormat="1" ht="12.75" customHeight="1" x14ac:dyDescent="0.2">
      <c r="A418" s="22">
        <v>44740</v>
      </c>
      <c r="B418" s="30" t="s">
        <v>441</v>
      </c>
      <c r="C418" s="34"/>
      <c r="D418" s="34"/>
      <c r="E418" s="35"/>
      <c r="F418" s="35"/>
      <c r="G418" s="35"/>
      <c r="H418" s="35"/>
      <c r="I418" s="35"/>
      <c r="J418" s="35"/>
      <c r="K418" s="35"/>
      <c r="L418" s="35"/>
      <c r="M418" s="35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>
        <v>81</v>
      </c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>
        <v>341</v>
      </c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10">
        <f t="shared" si="7"/>
        <v>422</v>
      </c>
      <c r="QL418" s="49"/>
      <c r="QM418" s="54"/>
      <c r="QN418" s="49"/>
      <c r="QO418" s="49"/>
      <c r="QP418" s="49"/>
      <c r="QQ418" s="49"/>
      <c r="QR418" s="49">
        <v>7435.88</v>
      </c>
      <c r="QS418" s="1"/>
    </row>
    <row r="419" spans="1:461" s="2" customFormat="1" ht="12.75" customHeight="1" x14ac:dyDescent="0.2">
      <c r="A419" s="22">
        <v>44740</v>
      </c>
      <c r="B419" s="30" t="s">
        <v>102</v>
      </c>
      <c r="C419" s="34"/>
      <c r="D419" s="34"/>
      <c r="E419" s="35"/>
      <c r="F419" s="35"/>
      <c r="G419" s="35"/>
      <c r="H419" s="35"/>
      <c r="I419" s="35"/>
      <c r="J419" s="35"/>
      <c r="K419" s="35"/>
      <c r="L419" s="35"/>
      <c r="M419" s="35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>
        <v>18</v>
      </c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10">
        <f t="shared" si="7"/>
        <v>18</v>
      </c>
      <c r="QL419" s="49"/>
      <c r="QM419" s="49"/>
      <c r="QN419" s="49"/>
      <c r="QO419" s="49"/>
      <c r="QP419" s="49"/>
      <c r="QQ419" s="49">
        <v>712.8</v>
      </c>
      <c r="QR419" s="49"/>
      <c r="QS419" s="1"/>
    </row>
    <row r="420" spans="1:461" s="2" customFormat="1" ht="12.75" customHeight="1" x14ac:dyDescent="0.2">
      <c r="A420" s="22">
        <v>44741</v>
      </c>
      <c r="B420" s="25" t="s">
        <v>321</v>
      </c>
      <c r="C420" s="34"/>
      <c r="D420" s="34"/>
      <c r="E420" s="35"/>
      <c r="F420" s="35"/>
      <c r="G420" s="35"/>
      <c r="H420" s="35"/>
      <c r="I420" s="35"/>
      <c r="J420" s="35"/>
      <c r="K420" s="35"/>
      <c r="L420" s="35"/>
      <c r="M420" s="35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>
        <v>10</v>
      </c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>
        <v>75</v>
      </c>
      <c r="QF420" s="36"/>
      <c r="QG420" s="36"/>
      <c r="QH420" s="36"/>
      <c r="QI420" s="36"/>
      <c r="QJ420" s="36"/>
      <c r="QK420" s="10">
        <f t="shared" si="7"/>
        <v>85</v>
      </c>
      <c r="QL420" s="49"/>
      <c r="QM420" s="54"/>
      <c r="QN420" s="49"/>
      <c r="QO420" s="49"/>
      <c r="QP420" s="49"/>
      <c r="QQ420" s="49">
        <f>300+200</f>
        <v>500</v>
      </c>
      <c r="QR420" s="49">
        <f>300+300+300+300+300+300+439</f>
        <v>2239</v>
      </c>
      <c r="QS420" s="1"/>
    </row>
    <row r="421" spans="1:461" s="2" customFormat="1" ht="12.75" customHeight="1" x14ac:dyDescent="0.2">
      <c r="A421" s="22">
        <v>44741</v>
      </c>
      <c r="B421" s="25" t="s">
        <v>25</v>
      </c>
      <c r="C421" s="34"/>
      <c r="D421" s="34"/>
      <c r="E421" s="35"/>
      <c r="F421" s="35"/>
      <c r="G421" s="35"/>
      <c r="H421" s="35"/>
      <c r="I421" s="35"/>
      <c r="J421" s="35"/>
      <c r="K421" s="35"/>
      <c r="L421" s="35"/>
      <c r="M421" s="35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>
        <v>40</v>
      </c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10">
        <f t="shared" si="7"/>
        <v>40</v>
      </c>
      <c r="QL421" s="49"/>
      <c r="QM421" s="54"/>
      <c r="QN421" s="49"/>
      <c r="QO421" s="49"/>
      <c r="QP421" s="49"/>
      <c r="QQ421" s="49"/>
      <c r="QR421" s="49">
        <f>2000+1430.08+1800</f>
        <v>5230.08</v>
      </c>
      <c r="QS421" s="1"/>
    </row>
    <row r="422" spans="1:461" s="2" customFormat="1" ht="12.75" customHeight="1" x14ac:dyDescent="0.2">
      <c r="A422" s="22">
        <v>44742</v>
      </c>
      <c r="B422" s="55" t="s">
        <v>455</v>
      </c>
      <c r="C422" s="34"/>
      <c r="D422" s="34"/>
      <c r="E422" s="35"/>
      <c r="F422" s="35"/>
      <c r="G422" s="35"/>
      <c r="H422" s="35"/>
      <c r="I422" s="35"/>
      <c r="J422" s="35"/>
      <c r="K422" s="35"/>
      <c r="L422" s="35"/>
      <c r="M422" s="35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>
        <v>20</v>
      </c>
      <c r="KF422" s="36">
        <v>18</v>
      </c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10">
        <f t="shared" si="7"/>
        <v>38</v>
      </c>
      <c r="QL422" s="49"/>
      <c r="QM422" s="54"/>
      <c r="QN422" s="49"/>
      <c r="QO422" s="49"/>
      <c r="QP422" s="49"/>
      <c r="QQ422" s="49">
        <v>2414.64</v>
      </c>
      <c r="QR422" s="49"/>
      <c r="QS422" s="1"/>
    </row>
    <row r="423" spans="1:461" s="2" customFormat="1" ht="12.75" customHeight="1" x14ac:dyDescent="0.2">
      <c r="A423" s="22">
        <v>44742</v>
      </c>
      <c r="B423" s="25" t="s">
        <v>468</v>
      </c>
      <c r="C423" s="34"/>
      <c r="D423" s="34"/>
      <c r="E423" s="35"/>
      <c r="F423" s="35"/>
      <c r="G423" s="35"/>
      <c r="H423" s="35"/>
      <c r="I423" s="35"/>
      <c r="J423" s="35"/>
      <c r="K423" s="35"/>
      <c r="L423" s="35"/>
      <c r="M423" s="35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>
        <v>1.1000000000000001</v>
      </c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10">
        <f t="shared" si="7"/>
        <v>1.1000000000000001</v>
      </c>
      <c r="QL423" s="49"/>
      <c r="QM423" s="54"/>
      <c r="QN423" s="49"/>
      <c r="QO423" s="49"/>
      <c r="QP423" s="49"/>
      <c r="QQ423" s="49"/>
      <c r="QR423" s="49">
        <v>244.6</v>
      </c>
      <c r="QS423" s="1"/>
    </row>
    <row r="424" spans="1:461" s="2" customFormat="1" ht="12.75" customHeight="1" x14ac:dyDescent="0.2">
      <c r="A424" s="22">
        <v>44742</v>
      </c>
      <c r="B424" s="30" t="s">
        <v>36</v>
      </c>
      <c r="C424" s="34"/>
      <c r="D424" s="34"/>
      <c r="E424" s="35"/>
      <c r="F424" s="35"/>
      <c r="G424" s="35"/>
      <c r="H424" s="35"/>
      <c r="I424" s="35"/>
      <c r="J424" s="35"/>
      <c r="K424" s="35"/>
      <c r="L424" s="35"/>
      <c r="M424" s="35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>
        <v>10</v>
      </c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10">
        <f t="shared" si="7"/>
        <v>10</v>
      </c>
      <c r="QL424" s="49"/>
      <c r="QM424" s="54"/>
      <c r="QN424" s="49"/>
      <c r="QO424" s="49"/>
      <c r="QP424" s="49"/>
      <c r="QQ424" s="49"/>
      <c r="QR424" s="49"/>
      <c r="QS424" s="1"/>
    </row>
    <row r="425" spans="1:461" s="2" customFormat="1" ht="12.75" customHeight="1" x14ac:dyDescent="0.2">
      <c r="A425" s="22">
        <v>44742</v>
      </c>
      <c r="B425" s="30" t="s">
        <v>36</v>
      </c>
      <c r="C425" s="34"/>
      <c r="D425" s="34"/>
      <c r="E425" s="35"/>
      <c r="F425" s="35"/>
      <c r="G425" s="35"/>
      <c r="H425" s="35"/>
      <c r="I425" s="35"/>
      <c r="J425" s="35"/>
      <c r="K425" s="35"/>
      <c r="L425" s="35"/>
      <c r="M425" s="35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>
        <v>50</v>
      </c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10">
        <f t="shared" si="7"/>
        <v>50</v>
      </c>
      <c r="QL425" s="49"/>
      <c r="QM425" s="54"/>
      <c r="QN425" s="49"/>
      <c r="QO425" s="49"/>
      <c r="QP425" s="49"/>
      <c r="QQ425" s="49"/>
      <c r="QR425" s="49"/>
      <c r="QS425" s="1"/>
    </row>
    <row r="426" spans="1:461" s="2" customFormat="1" ht="12.75" customHeight="1" x14ac:dyDescent="0.2">
      <c r="A426" s="22">
        <v>44742</v>
      </c>
      <c r="B426" s="30" t="s">
        <v>36</v>
      </c>
      <c r="C426" s="34"/>
      <c r="D426" s="34"/>
      <c r="E426" s="35"/>
      <c r="F426" s="35"/>
      <c r="G426" s="35"/>
      <c r="H426" s="35"/>
      <c r="I426" s="35"/>
      <c r="J426" s="35"/>
      <c r="K426" s="35"/>
      <c r="L426" s="35"/>
      <c r="M426" s="35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>
        <v>0.8</v>
      </c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10">
        <f t="shared" si="7"/>
        <v>0.8</v>
      </c>
      <c r="QL426" s="49"/>
      <c r="QM426" s="54"/>
      <c r="QN426" s="49"/>
      <c r="QO426" s="49"/>
      <c r="QP426" s="49"/>
      <c r="QQ426" s="49"/>
      <c r="QR426" s="49"/>
      <c r="QS426" s="1"/>
    </row>
    <row r="427" spans="1:461" s="2" customFormat="1" ht="12.75" customHeight="1" x14ac:dyDescent="0.2">
      <c r="A427" s="22">
        <v>44742</v>
      </c>
      <c r="B427" s="30" t="s">
        <v>328</v>
      </c>
      <c r="C427" s="34"/>
      <c r="D427" s="34"/>
      <c r="E427" s="35"/>
      <c r="F427" s="35"/>
      <c r="G427" s="35"/>
      <c r="H427" s="35"/>
      <c r="I427" s="35"/>
      <c r="J427" s="35"/>
      <c r="K427" s="35"/>
      <c r="L427" s="35"/>
      <c r="M427" s="35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>
        <v>50</v>
      </c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10">
        <f t="shared" si="7"/>
        <v>50</v>
      </c>
      <c r="QL427" s="49"/>
      <c r="QM427" s="54"/>
      <c r="QN427" s="49"/>
      <c r="QO427" s="49"/>
      <c r="QP427" s="49"/>
      <c r="QQ427" s="49"/>
      <c r="QR427" s="49">
        <v>4596</v>
      </c>
      <c r="QS427" s="1"/>
    </row>
    <row r="428" spans="1:461" s="2" customFormat="1" ht="12.75" customHeight="1" x14ac:dyDescent="0.2">
      <c r="A428" s="22">
        <v>44742</v>
      </c>
      <c r="B428" s="25" t="s">
        <v>433</v>
      </c>
      <c r="C428" s="34"/>
      <c r="D428" s="34"/>
      <c r="E428" s="35"/>
      <c r="F428" s="35"/>
      <c r="G428" s="35"/>
      <c r="H428" s="35"/>
      <c r="I428" s="35"/>
      <c r="J428" s="35"/>
      <c r="K428" s="35"/>
      <c r="L428" s="35"/>
      <c r="M428" s="35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>
        <v>10</v>
      </c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>
        <v>30</v>
      </c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10">
        <f t="shared" si="7"/>
        <v>40</v>
      </c>
      <c r="QL428" s="49"/>
      <c r="QM428" s="54"/>
      <c r="QN428" s="49"/>
      <c r="QO428" s="49"/>
      <c r="QP428" s="49"/>
      <c r="QQ428" s="49">
        <v>2336.7600000000002</v>
      </c>
      <c r="QR428" s="49"/>
      <c r="QS428" s="1"/>
    </row>
    <row r="429" spans="1:461" s="2" customFormat="1" ht="12.75" customHeight="1" x14ac:dyDescent="0.2">
      <c r="A429" s="22">
        <v>44742</v>
      </c>
      <c r="B429" s="25" t="s">
        <v>116</v>
      </c>
      <c r="C429" s="34"/>
      <c r="D429" s="34"/>
      <c r="E429" s="35"/>
      <c r="F429" s="35"/>
      <c r="G429" s="35"/>
      <c r="H429" s="35"/>
      <c r="I429" s="35"/>
      <c r="J429" s="35"/>
      <c r="K429" s="35"/>
      <c r="L429" s="35"/>
      <c r="M429" s="35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>
        <v>20</v>
      </c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10">
        <f t="shared" si="7"/>
        <v>20</v>
      </c>
      <c r="QL429" s="49"/>
      <c r="QM429" s="54"/>
      <c r="QN429" s="49"/>
      <c r="QO429" s="49"/>
      <c r="QP429" s="49"/>
      <c r="QQ429" s="49"/>
      <c r="QR429" s="49"/>
      <c r="QS429" s="1"/>
    </row>
    <row r="430" spans="1:461" s="2" customFormat="1" ht="12.75" customHeight="1" x14ac:dyDescent="0.2">
      <c r="A430" s="22">
        <v>44746</v>
      </c>
      <c r="B430" s="30" t="s">
        <v>26</v>
      </c>
      <c r="C430" s="34"/>
      <c r="D430" s="34"/>
      <c r="E430" s="35"/>
      <c r="F430" s="35"/>
      <c r="G430" s="35"/>
      <c r="H430" s="35"/>
      <c r="I430" s="35"/>
      <c r="J430" s="35"/>
      <c r="K430" s="35"/>
      <c r="L430" s="35"/>
      <c r="M430" s="35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>
        <v>5</v>
      </c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>
        <v>20</v>
      </c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>
        <v>60</v>
      </c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>
        <v>30</v>
      </c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>
        <v>60</v>
      </c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>
        <v>6</v>
      </c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>
        <v>15</v>
      </c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>
        <v>25</v>
      </c>
      <c r="QJ430" s="36"/>
      <c r="QK430" s="10">
        <f t="shared" si="7"/>
        <v>221</v>
      </c>
      <c r="QL430" s="49"/>
      <c r="QM430" s="49"/>
      <c r="QN430" s="49"/>
      <c r="QO430" s="49"/>
      <c r="QP430" s="49"/>
      <c r="QQ430" s="49"/>
      <c r="QR430" s="49"/>
      <c r="QS430" s="1"/>
    </row>
    <row r="431" spans="1:461" s="2" customFormat="1" ht="12.75" customHeight="1" x14ac:dyDescent="0.2">
      <c r="A431" s="22">
        <v>44746</v>
      </c>
      <c r="B431" s="25" t="s">
        <v>261</v>
      </c>
      <c r="C431" s="34"/>
      <c r="D431" s="34"/>
      <c r="E431" s="35"/>
      <c r="F431" s="35"/>
      <c r="G431" s="35"/>
      <c r="H431" s="35"/>
      <c r="I431" s="35"/>
      <c r="J431" s="35"/>
      <c r="K431" s="35"/>
      <c r="L431" s="35"/>
      <c r="M431" s="35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>
        <v>60</v>
      </c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10">
        <f t="shared" si="7"/>
        <v>60</v>
      </c>
      <c r="QL431" s="49"/>
      <c r="QM431" s="49"/>
      <c r="QN431" s="49"/>
      <c r="QO431" s="49"/>
      <c r="QP431" s="49"/>
      <c r="QQ431" s="49"/>
      <c r="QR431" s="49"/>
      <c r="QS431" s="1"/>
    </row>
    <row r="432" spans="1:461" s="2" customFormat="1" ht="12.75" customHeight="1" x14ac:dyDescent="0.2">
      <c r="A432" s="22">
        <v>44746</v>
      </c>
      <c r="B432" s="32" t="s">
        <v>19</v>
      </c>
      <c r="C432" s="34"/>
      <c r="D432" s="34"/>
      <c r="E432" s="35"/>
      <c r="F432" s="35"/>
      <c r="G432" s="35"/>
      <c r="H432" s="35"/>
      <c r="I432" s="35"/>
      <c r="J432" s="35"/>
      <c r="K432" s="35"/>
      <c r="L432" s="35"/>
      <c r="M432" s="35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>
        <v>10</v>
      </c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>
        <v>150</v>
      </c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>
        <v>50</v>
      </c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10">
        <f t="shared" si="7"/>
        <v>210</v>
      </c>
      <c r="QL432" s="49"/>
      <c r="QM432" s="49"/>
      <c r="QN432" s="49"/>
      <c r="QO432" s="49"/>
      <c r="QP432" s="49"/>
      <c r="QQ432" s="49"/>
      <c r="QR432" s="49"/>
      <c r="QS432" s="1"/>
    </row>
    <row r="433" spans="1:461" s="2" customFormat="1" ht="12.75" customHeight="1" x14ac:dyDescent="0.2">
      <c r="A433" s="22">
        <v>44746</v>
      </c>
      <c r="B433" s="56" t="s">
        <v>462</v>
      </c>
      <c r="C433" s="34"/>
      <c r="D433" s="34"/>
      <c r="E433" s="35"/>
      <c r="F433" s="35"/>
      <c r="G433" s="35"/>
      <c r="H433" s="35"/>
      <c r="I433" s="35"/>
      <c r="J433" s="35"/>
      <c r="K433" s="35"/>
      <c r="L433" s="35"/>
      <c r="M433" s="35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>
        <v>6.3</v>
      </c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10">
        <f t="shared" si="7"/>
        <v>6.3</v>
      </c>
      <c r="QL433" s="49"/>
      <c r="QM433" s="54"/>
      <c r="QN433" s="49"/>
      <c r="QO433" s="49"/>
      <c r="QP433" s="49"/>
      <c r="QQ433" s="49"/>
      <c r="QR433" s="49">
        <v>451.33</v>
      </c>
      <c r="QS433" s="1"/>
    </row>
    <row r="434" spans="1:461" s="2" customFormat="1" ht="12.75" customHeight="1" x14ac:dyDescent="0.2">
      <c r="A434" s="22">
        <v>44747</v>
      </c>
      <c r="B434" s="30" t="s">
        <v>317</v>
      </c>
      <c r="C434" s="34"/>
      <c r="D434" s="34"/>
      <c r="E434" s="35"/>
      <c r="F434" s="35"/>
      <c r="G434" s="35"/>
      <c r="H434" s="35"/>
      <c r="I434" s="35"/>
      <c r="J434" s="35"/>
      <c r="K434" s="35"/>
      <c r="L434" s="35"/>
      <c r="M434" s="35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>
        <v>10</v>
      </c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10">
        <f t="shared" si="7"/>
        <v>10</v>
      </c>
      <c r="QL434" s="49"/>
      <c r="QM434" s="54"/>
      <c r="QN434" s="49"/>
      <c r="QO434" s="49"/>
      <c r="QP434" s="49"/>
      <c r="QQ434" s="49"/>
      <c r="QR434" s="49">
        <v>602.28</v>
      </c>
      <c r="QS434" s="1"/>
    </row>
    <row r="435" spans="1:461" s="2" customFormat="1" ht="12.75" customHeight="1" x14ac:dyDescent="0.2">
      <c r="A435" s="22">
        <v>44747</v>
      </c>
      <c r="B435" s="25" t="s">
        <v>25</v>
      </c>
      <c r="C435" s="34"/>
      <c r="D435" s="34"/>
      <c r="E435" s="35"/>
      <c r="F435" s="35"/>
      <c r="G435" s="35"/>
      <c r="H435" s="35"/>
      <c r="I435" s="35"/>
      <c r="J435" s="35"/>
      <c r="K435" s="35"/>
      <c r="L435" s="35"/>
      <c r="M435" s="35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>
        <v>10</v>
      </c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>
        <v>60</v>
      </c>
      <c r="JU435" s="36"/>
      <c r="JV435" s="36"/>
      <c r="JW435" s="36"/>
      <c r="JX435" s="36"/>
      <c r="JY435" s="36">
        <v>1</v>
      </c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10">
        <f t="shared" si="7"/>
        <v>71</v>
      </c>
      <c r="QL435" s="49"/>
      <c r="QM435" s="54"/>
      <c r="QN435" s="49"/>
      <c r="QO435" s="49"/>
      <c r="QP435" s="49"/>
      <c r="QQ435" s="49"/>
      <c r="QR435" s="49">
        <v>4173.79</v>
      </c>
      <c r="QS435" s="1"/>
    </row>
    <row r="436" spans="1:461" s="2" customFormat="1" ht="12.75" customHeight="1" x14ac:dyDescent="0.2">
      <c r="A436" s="22">
        <v>44747</v>
      </c>
      <c r="B436" s="25" t="s">
        <v>443</v>
      </c>
      <c r="C436" s="34"/>
      <c r="D436" s="34"/>
      <c r="E436" s="35"/>
      <c r="F436" s="35"/>
      <c r="G436" s="35"/>
      <c r="H436" s="35"/>
      <c r="I436" s="35"/>
      <c r="J436" s="35"/>
      <c r="K436" s="35"/>
      <c r="L436" s="35"/>
      <c r="M436" s="35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>
        <v>12</v>
      </c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>
        <v>2</v>
      </c>
      <c r="QD436" s="36"/>
      <c r="QE436" s="36"/>
      <c r="QF436" s="36"/>
      <c r="QG436" s="36"/>
      <c r="QH436" s="36"/>
      <c r="QI436" s="36"/>
      <c r="QJ436" s="36"/>
      <c r="QK436" s="10">
        <f t="shared" si="7"/>
        <v>14</v>
      </c>
      <c r="QL436" s="49"/>
      <c r="QM436" s="54"/>
      <c r="QN436" s="49"/>
      <c r="QO436" s="49"/>
      <c r="QP436" s="49"/>
      <c r="QQ436" s="49">
        <v>262.08</v>
      </c>
      <c r="QR436" s="49">
        <v>98.4</v>
      </c>
      <c r="QS436" s="1"/>
    </row>
    <row r="437" spans="1:461" s="2" customFormat="1" ht="12.75" customHeight="1" x14ac:dyDescent="0.2">
      <c r="A437" s="22">
        <v>44747</v>
      </c>
      <c r="B437" s="30" t="s">
        <v>519</v>
      </c>
      <c r="C437" s="34"/>
      <c r="D437" s="34"/>
      <c r="E437" s="35"/>
      <c r="F437" s="35"/>
      <c r="G437" s="35"/>
      <c r="H437" s="35"/>
      <c r="I437" s="35"/>
      <c r="J437" s="35"/>
      <c r="K437" s="35"/>
      <c r="L437" s="35"/>
      <c r="M437" s="35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>
        <v>1</v>
      </c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>
        <v>1.1000000000000001</v>
      </c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10">
        <f t="shared" si="7"/>
        <v>2.1</v>
      </c>
      <c r="QL437" s="49"/>
      <c r="QM437" s="54"/>
      <c r="QN437" s="49"/>
      <c r="QO437" s="49"/>
      <c r="QP437" s="49"/>
      <c r="QQ437" s="49">
        <v>162.37</v>
      </c>
      <c r="QR437" s="49"/>
      <c r="QS437" s="1"/>
    </row>
    <row r="438" spans="1:461" s="2" customFormat="1" ht="12.75" customHeight="1" x14ac:dyDescent="0.2">
      <c r="A438" s="22">
        <v>44748</v>
      </c>
      <c r="B438" s="25" t="s">
        <v>461</v>
      </c>
      <c r="C438" s="34"/>
      <c r="D438" s="34"/>
      <c r="E438" s="35"/>
      <c r="F438" s="35"/>
      <c r="G438" s="35"/>
      <c r="H438" s="35"/>
      <c r="I438" s="35"/>
      <c r="J438" s="35"/>
      <c r="K438" s="35"/>
      <c r="L438" s="35"/>
      <c r="M438" s="35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>
        <v>20</v>
      </c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10">
        <f t="shared" si="7"/>
        <v>20</v>
      </c>
      <c r="QL438" s="49"/>
      <c r="QM438" s="54"/>
      <c r="QN438" s="49"/>
      <c r="QO438" s="49"/>
      <c r="QP438" s="49"/>
      <c r="QQ438" s="49"/>
      <c r="QR438" s="49">
        <v>1020</v>
      </c>
      <c r="QS438" s="1"/>
    </row>
    <row r="439" spans="1:461" s="2" customFormat="1" ht="12.75" customHeight="1" x14ac:dyDescent="0.2">
      <c r="A439" s="22">
        <v>44748</v>
      </c>
      <c r="B439" s="30" t="s">
        <v>257</v>
      </c>
      <c r="C439" s="34"/>
      <c r="D439" s="34"/>
      <c r="E439" s="35"/>
      <c r="F439" s="35"/>
      <c r="G439" s="35"/>
      <c r="H439" s="35"/>
      <c r="I439" s="35"/>
      <c r="J439" s="35"/>
      <c r="K439" s="35"/>
      <c r="L439" s="35"/>
      <c r="M439" s="35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>
        <v>20</v>
      </c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>
        <v>20</v>
      </c>
      <c r="DM439" s="36"/>
      <c r="DN439" s="36"/>
      <c r="DO439" s="36"/>
      <c r="DP439" s="36"/>
      <c r="DQ439" s="36"/>
      <c r="DR439" s="36"/>
      <c r="DS439" s="36"/>
      <c r="DT439" s="36"/>
      <c r="DU439" s="36">
        <v>30</v>
      </c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>
        <v>40</v>
      </c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>
        <v>40</v>
      </c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>
        <v>20</v>
      </c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>
        <v>30</v>
      </c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10">
        <f t="shared" si="7"/>
        <v>200</v>
      </c>
      <c r="QL439" s="49"/>
      <c r="QM439" s="54"/>
      <c r="QN439" s="49"/>
      <c r="QO439" s="49"/>
      <c r="QP439" s="49"/>
      <c r="QQ439" s="49"/>
      <c r="QR439" s="49"/>
      <c r="QS439" s="1"/>
    </row>
    <row r="440" spans="1:461" s="2" customFormat="1" ht="12.75" customHeight="1" x14ac:dyDescent="0.2">
      <c r="A440" s="22">
        <v>44748</v>
      </c>
      <c r="B440" s="25" t="s">
        <v>425</v>
      </c>
      <c r="C440" s="34"/>
      <c r="D440" s="34"/>
      <c r="E440" s="35"/>
      <c r="F440" s="35"/>
      <c r="G440" s="35"/>
      <c r="H440" s="35"/>
      <c r="I440" s="35"/>
      <c r="J440" s="35"/>
      <c r="K440" s="35"/>
      <c r="L440" s="35"/>
      <c r="M440" s="35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>
        <v>11</v>
      </c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10">
        <f t="shared" si="7"/>
        <v>11</v>
      </c>
      <c r="QL440" s="49"/>
      <c r="QM440" s="54"/>
      <c r="QN440" s="49"/>
      <c r="QO440" s="49"/>
      <c r="QP440" s="49"/>
      <c r="QQ440" s="49"/>
      <c r="QR440" s="49">
        <v>495</v>
      </c>
      <c r="QS440" s="1"/>
    </row>
    <row r="441" spans="1:461" s="2" customFormat="1" ht="12.75" customHeight="1" x14ac:dyDescent="0.2">
      <c r="A441" s="22">
        <v>44749</v>
      </c>
      <c r="B441" s="25" t="s">
        <v>335</v>
      </c>
      <c r="C441" s="34"/>
      <c r="D441" s="34"/>
      <c r="E441" s="35"/>
      <c r="F441" s="35"/>
      <c r="G441" s="35"/>
      <c r="H441" s="35"/>
      <c r="I441" s="35"/>
      <c r="J441" s="35"/>
      <c r="K441" s="35"/>
      <c r="L441" s="35"/>
      <c r="M441" s="35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>
        <v>10</v>
      </c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10">
        <f t="shared" si="7"/>
        <v>10</v>
      </c>
      <c r="QL441" s="49"/>
      <c r="QM441" s="54"/>
      <c r="QN441" s="49"/>
      <c r="QO441" s="49"/>
      <c r="QP441" s="49"/>
      <c r="QQ441" s="49"/>
      <c r="QR441" s="49">
        <v>504</v>
      </c>
      <c r="QS441" s="1"/>
    </row>
    <row r="442" spans="1:461" s="2" customFormat="1" ht="12.75" customHeight="1" x14ac:dyDescent="0.2">
      <c r="A442" s="22">
        <v>44749</v>
      </c>
      <c r="B442" s="25" t="s">
        <v>345</v>
      </c>
      <c r="C442" s="34"/>
      <c r="D442" s="34"/>
      <c r="E442" s="35"/>
      <c r="F442" s="35"/>
      <c r="G442" s="35"/>
      <c r="H442" s="35"/>
      <c r="I442" s="35"/>
      <c r="J442" s="35"/>
      <c r="K442" s="35"/>
      <c r="L442" s="35"/>
      <c r="M442" s="35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>
        <v>50</v>
      </c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10">
        <f t="shared" si="7"/>
        <v>50</v>
      </c>
      <c r="QL442" s="49"/>
      <c r="QM442" s="54"/>
      <c r="QN442" s="49"/>
      <c r="QO442" s="49"/>
      <c r="QP442" s="49"/>
      <c r="QQ442" s="49"/>
      <c r="QR442" s="49">
        <v>2490</v>
      </c>
      <c r="QS442" s="1"/>
    </row>
    <row r="443" spans="1:461" s="2" customFormat="1" ht="12.75" customHeight="1" x14ac:dyDescent="0.2">
      <c r="A443" s="22">
        <v>44749</v>
      </c>
      <c r="B443" s="30" t="s">
        <v>55</v>
      </c>
      <c r="C443" s="34"/>
      <c r="D443" s="34"/>
      <c r="E443" s="35"/>
      <c r="F443" s="35"/>
      <c r="G443" s="35"/>
      <c r="H443" s="35"/>
      <c r="I443" s="35"/>
      <c r="J443" s="35"/>
      <c r="K443" s="35"/>
      <c r="L443" s="35"/>
      <c r="M443" s="35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>
        <v>250</v>
      </c>
      <c r="QH443" s="36"/>
      <c r="QI443" s="36"/>
      <c r="QJ443" s="36"/>
      <c r="QK443" s="10">
        <f t="shared" si="7"/>
        <v>250</v>
      </c>
      <c r="QL443" s="49"/>
      <c r="QM443" s="49"/>
      <c r="QN443" s="49"/>
      <c r="QO443" s="49"/>
      <c r="QP443" s="49"/>
      <c r="QQ443" s="49"/>
      <c r="QR443" s="49"/>
      <c r="QS443" s="1"/>
    </row>
    <row r="444" spans="1:461" s="2" customFormat="1" ht="12.75" customHeight="1" x14ac:dyDescent="0.2">
      <c r="A444" s="22">
        <v>44749</v>
      </c>
      <c r="B444" s="25" t="s">
        <v>443</v>
      </c>
      <c r="C444" s="34"/>
      <c r="D444" s="34"/>
      <c r="E444" s="35"/>
      <c r="F444" s="35"/>
      <c r="G444" s="35"/>
      <c r="H444" s="35"/>
      <c r="I444" s="35"/>
      <c r="J444" s="35"/>
      <c r="K444" s="35"/>
      <c r="L444" s="35"/>
      <c r="M444" s="35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>
        <v>2</v>
      </c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10">
        <f t="shared" si="7"/>
        <v>2</v>
      </c>
      <c r="QL444" s="49"/>
      <c r="QM444" s="54"/>
      <c r="QN444" s="49"/>
      <c r="QO444" s="49"/>
      <c r="QP444" s="49"/>
      <c r="QQ444" s="49"/>
      <c r="QR444" s="49"/>
      <c r="QS444" s="1"/>
    </row>
    <row r="445" spans="1:461" s="2" customFormat="1" ht="12.75" customHeight="1" x14ac:dyDescent="0.2">
      <c r="A445" s="22">
        <v>44749</v>
      </c>
      <c r="B445" s="30" t="s">
        <v>55</v>
      </c>
      <c r="C445" s="34"/>
      <c r="D445" s="34"/>
      <c r="E445" s="35"/>
      <c r="F445" s="35"/>
      <c r="G445" s="35"/>
      <c r="H445" s="35"/>
      <c r="I445" s="35"/>
      <c r="J445" s="35"/>
      <c r="K445" s="35"/>
      <c r="L445" s="35"/>
      <c r="M445" s="35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>
        <v>100</v>
      </c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>
        <v>20</v>
      </c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>
        <v>20</v>
      </c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>
        <v>50</v>
      </c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>
        <v>3</v>
      </c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>
        <v>160</v>
      </c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>
        <v>2</v>
      </c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10">
        <f t="shared" si="7"/>
        <v>355</v>
      </c>
      <c r="QL445" s="49"/>
      <c r="QM445" s="49"/>
      <c r="QN445" s="49"/>
      <c r="QO445" s="49"/>
      <c r="QP445" s="49"/>
      <c r="QQ445" s="49"/>
      <c r="QR445" s="49"/>
      <c r="QS445" s="1"/>
    </row>
    <row r="446" spans="1:461" s="2" customFormat="1" ht="12.75" customHeight="1" x14ac:dyDescent="0.2">
      <c r="A446" s="22">
        <v>44750</v>
      </c>
      <c r="B446" s="25" t="s">
        <v>169</v>
      </c>
      <c r="C446" s="34"/>
      <c r="D446" s="34"/>
      <c r="E446" s="35"/>
      <c r="F446" s="35"/>
      <c r="G446" s="35"/>
      <c r="H446" s="35"/>
      <c r="I446" s="35"/>
      <c r="J446" s="35"/>
      <c r="K446" s="35"/>
      <c r="L446" s="35"/>
      <c r="M446" s="35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>
        <v>80</v>
      </c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10">
        <f t="shared" si="7"/>
        <v>80</v>
      </c>
      <c r="QL446" s="49"/>
      <c r="QM446" s="49"/>
      <c r="QN446" s="49"/>
      <c r="QO446" s="49"/>
      <c r="QP446" s="49"/>
      <c r="QQ446" s="49"/>
      <c r="QR446" s="49">
        <v>3590.89</v>
      </c>
      <c r="QS446" s="1"/>
    </row>
    <row r="447" spans="1:461" s="2" customFormat="1" ht="12.75" customHeight="1" x14ac:dyDescent="0.2">
      <c r="A447" s="22">
        <v>44750</v>
      </c>
      <c r="B447" s="25" t="s">
        <v>261</v>
      </c>
      <c r="C447" s="34"/>
      <c r="D447" s="34"/>
      <c r="E447" s="35"/>
      <c r="F447" s="35"/>
      <c r="G447" s="35"/>
      <c r="H447" s="35"/>
      <c r="I447" s="35"/>
      <c r="J447" s="35"/>
      <c r="K447" s="35"/>
      <c r="L447" s="35"/>
      <c r="M447" s="35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>
        <v>80</v>
      </c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10">
        <f t="shared" si="7"/>
        <v>80</v>
      </c>
      <c r="QL447" s="49"/>
      <c r="QM447" s="49"/>
      <c r="QN447" s="49"/>
      <c r="QO447" s="49"/>
      <c r="QP447" s="49"/>
      <c r="QQ447" s="49"/>
      <c r="QR447" s="49"/>
      <c r="QS447" s="1"/>
    </row>
    <row r="448" spans="1:461" s="2" customFormat="1" ht="12.75" customHeight="1" x14ac:dyDescent="0.2">
      <c r="A448" s="22">
        <v>44753</v>
      </c>
      <c r="B448" s="30" t="s">
        <v>257</v>
      </c>
      <c r="C448" s="34"/>
      <c r="D448" s="34">
        <v>50</v>
      </c>
      <c r="E448" s="35">
        <v>50</v>
      </c>
      <c r="F448" s="35"/>
      <c r="G448" s="35"/>
      <c r="H448" s="35"/>
      <c r="I448" s="35"/>
      <c r="J448" s="35"/>
      <c r="K448" s="35"/>
      <c r="L448" s="35"/>
      <c r="M448" s="35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>
        <v>60</v>
      </c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>
        <v>40</v>
      </c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10">
        <f t="shared" si="7"/>
        <v>200</v>
      </c>
      <c r="QL448" s="49"/>
      <c r="QM448" s="54"/>
      <c r="QN448" s="49"/>
      <c r="QO448" s="49"/>
      <c r="QP448" s="49"/>
      <c r="QQ448" s="49"/>
      <c r="QR448" s="49"/>
      <c r="QS448" s="1"/>
    </row>
    <row r="449" spans="1:461" s="2" customFormat="1" ht="12.75" customHeight="1" x14ac:dyDescent="0.2">
      <c r="A449" s="22">
        <v>44754</v>
      </c>
      <c r="B449" s="25" t="s">
        <v>312</v>
      </c>
      <c r="C449" s="34"/>
      <c r="D449" s="34"/>
      <c r="E449" s="35"/>
      <c r="F449" s="35"/>
      <c r="G449" s="35"/>
      <c r="H449" s="35"/>
      <c r="I449" s="35"/>
      <c r="J449" s="35"/>
      <c r="K449" s="35"/>
      <c r="L449" s="35"/>
      <c r="M449" s="35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>
        <v>9</v>
      </c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>
        <v>9</v>
      </c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10">
        <f t="shared" si="7"/>
        <v>18</v>
      </c>
      <c r="QL449" s="49"/>
      <c r="QM449" s="49"/>
      <c r="QN449" s="49"/>
      <c r="QO449" s="49"/>
      <c r="QP449" s="49"/>
      <c r="QQ449" s="49"/>
      <c r="QR449" s="49"/>
      <c r="QS449" s="1"/>
    </row>
    <row r="450" spans="1:461" s="2" customFormat="1" ht="12.75" customHeight="1" x14ac:dyDescent="0.2">
      <c r="A450" s="22">
        <v>44754</v>
      </c>
      <c r="B450" s="56" t="s">
        <v>308</v>
      </c>
      <c r="C450" s="34"/>
      <c r="D450" s="34"/>
      <c r="E450" s="35"/>
      <c r="F450" s="35"/>
      <c r="G450" s="35"/>
      <c r="H450" s="35"/>
      <c r="I450" s="35"/>
      <c r="J450" s="35"/>
      <c r="K450" s="35"/>
      <c r="L450" s="35"/>
      <c r="M450" s="35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>
        <v>2</v>
      </c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>
        <v>2</v>
      </c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>
        <v>2</v>
      </c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10">
        <f t="shared" si="7"/>
        <v>6</v>
      </c>
      <c r="QL450" s="49"/>
      <c r="QM450" s="54"/>
      <c r="QN450" s="49"/>
      <c r="QO450" s="49"/>
      <c r="QP450" s="49"/>
      <c r="QQ450" s="49"/>
      <c r="QR450" s="49">
        <v>488.16</v>
      </c>
      <c r="QS450" s="1"/>
    </row>
    <row r="451" spans="1:461" s="2" customFormat="1" ht="12.75" customHeight="1" x14ac:dyDescent="0.2">
      <c r="A451" s="22">
        <v>44754</v>
      </c>
      <c r="B451" s="25" t="s">
        <v>110</v>
      </c>
      <c r="C451" s="34"/>
      <c r="D451" s="34"/>
      <c r="E451" s="35"/>
      <c r="F451" s="35"/>
      <c r="G451" s="35"/>
      <c r="H451" s="35"/>
      <c r="I451" s="35"/>
      <c r="J451" s="35"/>
      <c r="K451" s="35"/>
      <c r="L451" s="35"/>
      <c r="M451" s="35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>
        <v>100</v>
      </c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>
        <v>1</v>
      </c>
      <c r="FC451" s="36">
        <v>1</v>
      </c>
      <c r="FD451" s="36">
        <v>1</v>
      </c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>
        <v>40</v>
      </c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>
        <v>20</v>
      </c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10">
        <f t="shared" si="7"/>
        <v>163</v>
      </c>
      <c r="QL451" s="49"/>
      <c r="QM451" s="54"/>
      <c r="QN451" s="49"/>
      <c r="QO451" s="49"/>
      <c r="QP451" s="49"/>
      <c r="QQ451" s="49"/>
      <c r="QR451" s="49">
        <f>2520+1879.2+4163.55+235.65</f>
        <v>8798.4</v>
      </c>
      <c r="QS451" s="1"/>
    </row>
    <row r="452" spans="1:461" s="2" customFormat="1" ht="12.75" customHeight="1" x14ac:dyDescent="0.2">
      <c r="A452" s="22">
        <v>44753</v>
      </c>
      <c r="B452" s="30" t="s">
        <v>55</v>
      </c>
      <c r="C452" s="34"/>
      <c r="D452" s="34"/>
      <c r="E452" s="35"/>
      <c r="F452" s="35"/>
      <c r="G452" s="35"/>
      <c r="H452" s="35"/>
      <c r="I452" s="35"/>
      <c r="J452" s="35"/>
      <c r="K452" s="35"/>
      <c r="L452" s="35"/>
      <c r="M452" s="35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>
        <v>9</v>
      </c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>
        <v>10</v>
      </c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10">
        <f t="shared" si="7"/>
        <v>19</v>
      </c>
      <c r="QL452" s="49"/>
      <c r="QM452" s="49"/>
      <c r="QN452" s="49"/>
      <c r="QO452" s="49"/>
      <c r="QP452" s="49"/>
      <c r="QQ452" s="49"/>
      <c r="QR452" s="49"/>
      <c r="QS452" s="1"/>
    </row>
    <row r="453" spans="1:461" s="2" customFormat="1" ht="12.75" customHeight="1" x14ac:dyDescent="0.2">
      <c r="A453" s="22">
        <v>44754</v>
      </c>
      <c r="B453" s="30" t="s">
        <v>173</v>
      </c>
      <c r="C453" s="34"/>
      <c r="D453" s="34"/>
      <c r="E453" s="35"/>
      <c r="F453" s="35"/>
      <c r="G453" s="35"/>
      <c r="H453" s="35"/>
      <c r="I453" s="35"/>
      <c r="J453" s="35"/>
      <c r="K453" s="35"/>
      <c r="L453" s="35"/>
      <c r="M453" s="35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>
        <v>18</v>
      </c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>
        <v>40</v>
      </c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10">
        <f t="shared" si="7"/>
        <v>58</v>
      </c>
      <c r="QL453" s="49"/>
      <c r="QM453" s="54"/>
      <c r="QN453" s="49"/>
      <c r="QO453" s="49"/>
      <c r="QP453" s="49"/>
      <c r="QQ453" s="49"/>
      <c r="QR453" s="49"/>
      <c r="QS453" s="1"/>
    </row>
    <row r="454" spans="1:461" s="2" customFormat="1" ht="12.75" customHeight="1" x14ac:dyDescent="0.2">
      <c r="A454" s="22">
        <v>44754</v>
      </c>
      <c r="B454" s="25" t="s">
        <v>425</v>
      </c>
      <c r="C454" s="34"/>
      <c r="D454" s="34"/>
      <c r="E454" s="35"/>
      <c r="F454" s="35"/>
      <c r="G454" s="35"/>
      <c r="H454" s="35"/>
      <c r="I454" s="35"/>
      <c r="J454" s="35"/>
      <c r="K454" s="35"/>
      <c r="L454" s="35"/>
      <c r="M454" s="35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>
        <v>10</v>
      </c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>
        <v>44</v>
      </c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10">
        <f t="shared" si="7"/>
        <v>54</v>
      </c>
      <c r="QL454" s="49"/>
      <c r="QM454" s="54"/>
      <c r="QN454" s="49"/>
      <c r="QO454" s="49"/>
      <c r="QP454" s="49"/>
      <c r="QQ454" s="49"/>
      <c r="QR454" s="49">
        <v>2478</v>
      </c>
      <c r="QS454" s="1"/>
    </row>
    <row r="455" spans="1:461" s="2" customFormat="1" ht="12.75" customHeight="1" x14ac:dyDescent="0.2">
      <c r="A455" s="22">
        <v>44753</v>
      </c>
      <c r="B455" s="25" t="s">
        <v>532</v>
      </c>
      <c r="C455" s="34"/>
      <c r="D455" s="34"/>
      <c r="E455" s="35">
        <v>20</v>
      </c>
      <c r="F455" s="35"/>
      <c r="G455" s="35"/>
      <c r="H455" s="35"/>
      <c r="I455" s="35"/>
      <c r="J455" s="35"/>
      <c r="K455" s="35"/>
      <c r="L455" s="35"/>
      <c r="M455" s="35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>
        <v>3</v>
      </c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>
        <v>10</v>
      </c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>
        <v>3</v>
      </c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10">
        <f t="shared" si="7"/>
        <v>36</v>
      </c>
      <c r="QL455" s="49"/>
      <c r="QM455" s="54"/>
      <c r="QN455" s="49"/>
      <c r="QO455" s="49"/>
      <c r="QP455" s="49"/>
      <c r="QQ455" s="49"/>
      <c r="QR455" s="49">
        <v>2064.2399999999998</v>
      </c>
      <c r="QS455" s="1"/>
    </row>
    <row r="456" spans="1:461" s="2" customFormat="1" ht="12.75" customHeight="1" x14ac:dyDescent="0.2">
      <c r="A456" s="22">
        <v>44753</v>
      </c>
      <c r="B456" s="25" t="s">
        <v>25</v>
      </c>
      <c r="C456" s="34"/>
      <c r="D456" s="34"/>
      <c r="E456" s="35"/>
      <c r="F456" s="35"/>
      <c r="G456" s="35"/>
      <c r="H456" s="35"/>
      <c r="I456" s="35"/>
      <c r="J456" s="35"/>
      <c r="K456" s="35"/>
      <c r="L456" s="35"/>
      <c r="M456" s="35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>
        <v>20</v>
      </c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>
        <v>2</v>
      </c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10">
        <f t="shared" si="7"/>
        <v>22</v>
      </c>
      <c r="QL456" s="49"/>
      <c r="QM456" s="49"/>
      <c r="QN456" s="49"/>
      <c r="QO456" s="49"/>
      <c r="QP456" s="49"/>
      <c r="QQ456" s="49"/>
      <c r="QR456" s="49"/>
      <c r="QS456" s="1"/>
    </row>
    <row r="457" spans="1:461" s="2" customFormat="1" ht="12.75" customHeight="1" x14ac:dyDescent="0.2">
      <c r="A457" s="22">
        <v>44754</v>
      </c>
      <c r="B457" s="30" t="s">
        <v>533</v>
      </c>
      <c r="C457" s="34"/>
      <c r="D457" s="34"/>
      <c r="E457" s="35">
        <v>1</v>
      </c>
      <c r="F457" s="35"/>
      <c r="G457" s="35"/>
      <c r="H457" s="35"/>
      <c r="I457" s="35"/>
      <c r="J457" s="35"/>
      <c r="K457" s="35"/>
      <c r="L457" s="35"/>
      <c r="M457" s="35"/>
      <c r="N457" s="36"/>
      <c r="O457" s="36"/>
      <c r="P457" s="36"/>
      <c r="Q457" s="36">
        <v>1</v>
      </c>
      <c r="R457" s="36"/>
      <c r="S457" s="36"/>
      <c r="T457" s="36"/>
      <c r="U457" s="36"/>
      <c r="V457" s="36">
        <v>1</v>
      </c>
      <c r="W457" s="36"/>
      <c r="X457" s="36">
        <v>0.9</v>
      </c>
      <c r="Y457" s="36">
        <v>0.9</v>
      </c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>
        <v>1</v>
      </c>
      <c r="AL457" s="36"/>
      <c r="AM457" s="36"/>
      <c r="AN457" s="36"/>
      <c r="AO457" s="36"/>
      <c r="AP457" s="36"/>
      <c r="AQ457" s="36"/>
      <c r="AR457" s="36"/>
      <c r="AS457" s="36"/>
      <c r="AT457" s="36"/>
      <c r="AU457" s="36">
        <v>1</v>
      </c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>
        <v>1</v>
      </c>
      <c r="BQ457" s="36"/>
      <c r="BR457" s="36"/>
      <c r="BS457" s="36"/>
      <c r="BT457" s="36"/>
      <c r="BU457" s="36"/>
      <c r="BV457" s="36"/>
      <c r="BW457" s="36">
        <v>1</v>
      </c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>
        <v>1.1000000000000001</v>
      </c>
      <c r="CN457" s="36"/>
      <c r="CO457" s="36"/>
      <c r="CP457" s="36"/>
      <c r="CQ457" s="36"/>
      <c r="CR457" s="36">
        <v>1</v>
      </c>
      <c r="CS457" s="36"/>
      <c r="CT457" s="36">
        <v>0.9</v>
      </c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>
        <v>1</v>
      </c>
      <c r="DF457" s="36"/>
      <c r="DG457" s="36"/>
      <c r="DH457" s="36"/>
      <c r="DI457" s="36"/>
      <c r="DJ457" s="36"/>
      <c r="DK457" s="36"/>
      <c r="DL457" s="36"/>
      <c r="DM457" s="36"/>
      <c r="DN457" s="36">
        <v>1</v>
      </c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>
        <v>1</v>
      </c>
      <c r="EA457" s="36"/>
      <c r="EB457" s="36"/>
      <c r="EC457" s="36"/>
      <c r="ED457" s="36"/>
      <c r="EE457" s="36">
        <v>1</v>
      </c>
      <c r="EF457" s="36"/>
      <c r="EG457" s="36">
        <v>1</v>
      </c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>
        <v>1</v>
      </c>
      <c r="ES457" s="36">
        <v>1</v>
      </c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>
        <v>1</v>
      </c>
      <c r="FG457" s="36"/>
      <c r="FH457" s="36"/>
      <c r="FI457" s="36"/>
      <c r="FJ457" s="36"/>
      <c r="FK457" s="36"/>
      <c r="FL457" s="36"/>
      <c r="FM457" s="36">
        <v>0.8</v>
      </c>
      <c r="FN457" s="36"/>
      <c r="FO457" s="36"/>
      <c r="FP457" s="36"/>
      <c r="FQ457" s="36"/>
      <c r="FR457" s="36"/>
      <c r="FS457" s="36"/>
      <c r="FT457" s="36"/>
      <c r="FU457" s="36">
        <v>1</v>
      </c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>
        <v>0.9</v>
      </c>
      <c r="GG457" s="36">
        <v>1</v>
      </c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>
        <v>0.9</v>
      </c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>
        <v>0.9</v>
      </c>
      <c r="HO457" s="36"/>
      <c r="HP457" s="36"/>
      <c r="HQ457" s="36"/>
      <c r="HR457" s="36"/>
      <c r="HS457" s="36"/>
      <c r="HT457" s="36"/>
      <c r="HU457" s="36"/>
      <c r="HV457" s="36"/>
      <c r="HW457" s="36">
        <v>1</v>
      </c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>
        <v>1</v>
      </c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>
        <v>1</v>
      </c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>
        <v>1</v>
      </c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10">
        <f t="shared" si="7"/>
        <v>29.299999999999997</v>
      </c>
      <c r="QL457" s="49"/>
      <c r="QM457" s="54"/>
      <c r="QN457" s="49"/>
      <c r="QO457" s="49"/>
      <c r="QP457" s="49"/>
      <c r="QQ457" s="49"/>
      <c r="QR457" s="49">
        <v>2273.0500000000002</v>
      </c>
      <c r="QS457" s="1"/>
    </row>
    <row r="458" spans="1:461" s="2" customFormat="1" ht="12.75" customHeight="1" x14ac:dyDescent="0.2">
      <c r="A458" s="22">
        <v>44755</v>
      </c>
      <c r="B458" s="25" t="s">
        <v>116</v>
      </c>
      <c r="C458" s="34"/>
      <c r="D458" s="34"/>
      <c r="E458" s="35">
        <v>10</v>
      </c>
      <c r="F458" s="35"/>
      <c r="G458" s="35"/>
      <c r="H458" s="35"/>
      <c r="I458" s="35"/>
      <c r="J458" s="35"/>
      <c r="K458" s="35"/>
      <c r="L458" s="35"/>
      <c r="M458" s="35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>
        <v>2</v>
      </c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10">
        <f t="shared" si="7"/>
        <v>12</v>
      </c>
      <c r="QL458" s="49"/>
      <c r="QM458" s="54"/>
      <c r="QN458" s="49"/>
      <c r="QO458" s="49"/>
      <c r="QP458" s="49"/>
      <c r="QQ458" s="49"/>
      <c r="QR458" s="49"/>
      <c r="QS458" s="1"/>
    </row>
    <row r="459" spans="1:461" s="2" customFormat="1" ht="12.75" customHeight="1" x14ac:dyDescent="0.2">
      <c r="A459" s="22">
        <v>44755</v>
      </c>
      <c r="B459" s="30" t="s">
        <v>317</v>
      </c>
      <c r="C459" s="34"/>
      <c r="D459" s="34"/>
      <c r="E459" s="35"/>
      <c r="F459" s="35"/>
      <c r="G459" s="35"/>
      <c r="H459" s="35"/>
      <c r="I459" s="35"/>
      <c r="J459" s="35"/>
      <c r="K459" s="35"/>
      <c r="L459" s="35"/>
      <c r="M459" s="35"/>
      <c r="N459" s="36"/>
      <c r="O459" s="36"/>
      <c r="P459" s="36"/>
      <c r="Q459" s="36">
        <v>1</v>
      </c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10">
        <f t="shared" si="7"/>
        <v>1</v>
      </c>
      <c r="QL459" s="49"/>
      <c r="QM459" s="54"/>
      <c r="QN459" s="49"/>
      <c r="QO459" s="49"/>
      <c r="QP459" s="49"/>
      <c r="QQ459" s="49"/>
      <c r="QR459" s="49">
        <v>64.42</v>
      </c>
      <c r="QS459" s="1"/>
    </row>
    <row r="460" spans="1:461" s="2" customFormat="1" ht="12.75" customHeight="1" x14ac:dyDescent="0.2">
      <c r="A460" s="22">
        <v>44755</v>
      </c>
      <c r="B460" s="56" t="s">
        <v>66</v>
      </c>
      <c r="C460" s="34"/>
      <c r="D460" s="34"/>
      <c r="E460" s="35"/>
      <c r="F460" s="35"/>
      <c r="G460" s="35"/>
      <c r="H460" s="35"/>
      <c r="I460" s="35"/>
      <c r="J460" s="35"/>
      <c r="K460" s="35"/>
      <c r="L460" s="35"/>
      <c r="M460" s="35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>
        <v>0.9</v>
      </c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10">
        <f t="shared" si="7"/>
        <v>0.9</v>
      </c>
      <c r="QL460" s="49"/>
      <c r="QM460" s="54"/>
      <c r="QN460" s="49"/>
      <c r="QO460" s="49"/>
      <c r="QP460" s="49"/>
      <c r="QQ460" s="49"/>
      <c r="QR460" s="49">
        <v>53.59</v>
      </c>
      <c r="QS460" s="1"/>
    </row>
    <row r="461" spans="1:461" s="2" customFormat="1" ht="12.75" customHeight="1" x14ac:dyDescent="0.2">
      <c r="A461" s="22">
        <v>44754</v>
      </c>
      <c r="B461" s="56" t="s">
        <v>478</v>
      </c>
      <c r="C461" s="34"/>
      <c r="D461" s="34"/>
      <c r="E461" s="35"/>
      <c r="F461" s="35"/>
      <c r="G461" s="35"/>
      <c r="H461" s="35"/>
      <c r="I461" s="35"/>
      <c r="J461" s="35"/>
      <c r="K461" s="35"/>
      <c r="L461" s="35"/>
      <c r="M461" s="35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>
        <v>20</v>
      </c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>
        <v>1</v>
      </c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10">
        <f t="shared" si="7"/>
        <v>21</v>
      </c>
      <c r="QL461" s="49"/>
      <c r="QM461" s="54"/>
      <c r="QN461" s="49"/>
      <c r="QO461" s="49"/>
      <c r="QP461" s="49"/>
      <c r="QQ461" s="49"/>
      <c r="QR461" s="49">
        <v>1173.5</v>
      </c>
      <c r="QS461" s="1"/>
    </row>
    <row r="462" spans="1:461" s="2" customFormat="1" ht="12.75" customHeight="1" x14ac:dyDescent="0.2">
      <c r="A462" s="22">
        <v>44755</v>
      </c>
      <c r="B462" s="30" t="s">
        <v>442</v>
      </c>
      <c r="C462" s="34"/>
      <c r="D462" s="34"/>
      <c r="E462" s="35"/>
      <c r="F462" s="35"/>
      <c r="G462" s="35"/>
      <c r="H462" s="35"/>
      <c r="I462" s="35"/>
      <c r="J462" s="35"/>
      <c r="K462" s="35"/>
      <c r="L462" s="35"/>
      <c r="M462" s="35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>
        <v>1.6</v>
      </c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>
        <v>1.1000000000000001</v>
      </c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>
        <v>0.9</v>
      </c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10">
        <f t="shared" si="7"/>
        <v>3.6</v>
      </c>
      <c r="QL462" s="49"/>
      <c r="QM462" s="54"/>
      <c r="QN462" s="49"/>
      <c r="QO462" s="49"/>
      <c r="QP462" s="49"/>
      <c r="QQ462" s="49"/>
      <c r="QR462" s="49">
        <v>258.20999999999998</v>
      </c>
      <c r="QS462" s="1"/>
    </row>
    <row r="463" spans="1:461" s="2" customFormat="1" ht="12.75" customHeight="1" x14ac:dyDescent="0.2">
      <c r="A463" s="22">
        <v>44755</v>
      </c>
      <c r="B463" s="30" t="s">
        <v>216</v>
      </c>
      <c r="C463" s="34"/>
      <c r="D463" s="34"/>
      <c r="E463" s="35"/>
      <c r="F463" s="35"/>
      <c r="G463" s="35"/>
      <c r="H463" s="35"/>
      <c r="I463" s="35"/>
      <c r="J463" s="35"/>
      <c r="K463" s="35"/>
      <c r="L463" s="35"/>
      <c r="M463" s="35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>
        <v>10</v>
      </c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>
        <v>18</v>
      </c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>
        <v>10</v>
      </c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>
        <v>10</v>
      </c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10">
        <f t="shared" si="7"/>
        <v>48</v>
      </c>
      <c r="QL463" s="49"/>
      <c r="QM463" s="49"/>
      <c r="QN463" s="49"/>
      <c r="QO463" s="49"/>
      <c r="QP463" s="49"/>
      <c r="QQ463" s="49"/>
      <c r="QR463" s="49"/>
      <c r="QS463" s="1"/>
    </row>
    <row r="464" spans="1:461" s="2" customFormat="1" ht="12.75" customHeight="1" x14ac:dyDescent="0.2">
      <c r="A464" s="22">
        <v>44755</v>
      </c>
      <c r="B464" s="56" t="s">
        <v>462</v>
      </c>
      <c r="C464" s="34"/>
      <c r="D464" s="34"/>
      <c r="E464" s="35"/>
      <c r="F464" s="35"/>
      <c r="G464" s="35"/>
      <c r="H464" s="35"/>
      <c r="I464" s="35"/>
      <c r="J464" s="35"/>
      <c r="K464" s="35"/>
      <c r="L464" s="35"/>
      <c r="M464" s="35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>
        <v>2</v>
      </c>
      <c r="LZ464" s="36"/>
      <c r="MA464" s="36"/>
      <c r="MB464" s="36">
        <v>1</v>
      </c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10">
        <f t="shared" si="7"/>
        <v>3</v>
      </c>
      <c r="QL464" s="49"/>
      <c r="QM464" s="54"/>
      <c r="QN464" s="49"/>
      <c r="QO464" s="49"/>
      <c r="QP464" s="49"/>
      <c r="QQ464" s="49"/>
      <c r="QR464" s="49">
        <v>281.88</v>
      </c>
      <c r="QS464" s="1"/>
    </row>
    <row r="465" spans="1:461" s="2" customFormat="1" ht="12.75" customHeight="1" x14ac:dyDescent="0.2">
      <c r="A465" s="22">
        <v>44755</v>
      </c>
      <c r="B465" s="30" t="s">
        <v>55</v>
      </c>
      <c r="C465" s="34"/>
      <c r="D465" s="34"/>
      <c r="E465" s="35"/>
      <c r="F465" s="35"/>
      <c r="G465" s="35"/>
      <c r="H465" s="35"/>
      <c r="I465" s="35"/>
      <c r="J465" s="35"/>
      <c r="K465" s="35"/>
      <c r="L465" s="35"/>
      <c r="M465" s="35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>
        <v>30</v>
      </c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10">
        <f t="shared" si="7"/>
        <v>30</v>
      </c>
      <c r="QL465" s="49"/>
      <c r="QM465" s="49"/>
      <c r="QN465" s="49"/>
      <c r="QO465" s="49"/>
      <c r="QP465" s="49"/>
      <c r="QQ465" s="49"/>
      <c r="QR465" s="49"/>
      <c r="QS465" s="1"/>
    </row>
    <row r="466" spans="1:461" s="2" customFormat="1" ht="12.75" customHeight="1" x14ac:dyDescent="0.2">
      <c r="A466" s="22">
        <v>44756</v>
      </c>
      <c r="B466" s="30" t="s">
        <v>328</v>
      </c>
      <c r="C466" s="34"/>
      <c r="D466" s="34"/>
      <c r="E466" s="35"/>
      <c r="F466" s="35"/>
      <c r="G466" s="35"/>
      <c r="H466" s="35"/>
      <c r="I466" s="35"/>
      <c r="J466" s="35"/>
      <c r="K466" s="35"/>
      <c r="L466" s="35"/>
      <c r="M466" s="35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>
        <v>50</v>
      </c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10">
        <f t="shared" si="7"/>
        <v>50</v>
      </c>
      <c r="QL466" s="49"/>
      <c r="QM466" s="54"/>
      <c r="QN466" s="49"/>
      <c r="QO466" s="49"/>
      <c r="QP466" s="49"/>
      <c r="QQ466" s="49"/>
      <c r="QR466" s="49">
        <v>4596</v>
      </c>
      <c r="QS466" s="1"/>
    </row>
    <row r="467" spans="1:461" s="2" customFormat="1" ht="12.75" customHeight="1" x14ac:dyDescent="0.2">
      <c r="A467" s="22">
        <v>44756</v>
      </c>
      <c r="B467" s="25" t="s">
        <v>416</v>
      </c>
      <c r="C467" s="34"/>
      <c r="D467" s="34"/>
      <c r="E467" s="35"/>
      <c r="F467" s="35"/>
      <c r="G467" s="35"/>
      <c r="H467" s="35"/>
      <c r="I467" s="35"/>
      <c r="J467" s="35"/>
      <c r="K467" s="35"/>
      <c r="L467" s="35"/>
      <c r="M467" s="35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>
        <v>20</v>
      </c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>
        <v>9</v>
      </c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>
        <v>1</v>
      </c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10">
        <f t="shared" si="7"/>
        <v>30</v>
      </c>
      <c r="QL467" s="49"/>
      <c r="QM467" s="54"/>
      <c r="QN467" s="49"/>
      <c r="QO467" s="49"/>
      <c r="QP467" s="49"/>
      <c r="QQ467" s="49"/>
      <c r="QR467" s="49">
        <v>1356.24</v>
      </c>
      <c r="QS467" s="1"/>
    </row>
    <row r="468" spans="1:461" s="2" customFormat="1" ht="12.75" customHeight="1" x14ac:dyDescent="0.2">
      <c r="A468" s="22">
        <v>44757</v>
      </c>
      <c r="B468" s="30" t="s">
        <v>410</v>
      </c>
      <c r="C468" s="34"/>
      <c r="D468" s="34"/>
      <c r="E468" s="35"/>
      <c r="F468" s="35"/>
      <c r="G468" s="35"/>
      <c r="H468" s="35"/>
      <c r="I468" s="35"/>
      <c r="J468" s="35"/>
      <c r="K468" s="35"/>
      <c r="L468" s="35"/>
      <c r="M468" s="35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>
        <v>10</v>
      </c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10">
        <f t="shared" si="7"/>
        <v>10</v>
      </c>
      <c r="QL468" s="49"/>
      <c r="QM468" s="54"/>
      <c r="QN468" s="49"/>
      <c r="QO468" s="49"/>
      <c r="QP468" s="49"/>
      <c r="QQ468" s="49"/>
      <c r="QR468" s="49">
        <v>2176.6799999999998</v>
      </c>
      <c r="QS468" s="1"/>
    </row>
    <row r="469" spans="1:461" s="2" customFormat="1" ht="12.75" customHeight="1" x14ac:dyDescent="0.2">
      <c r="A469" s="22">
        <v>44760</v>
      </c>
      <c r="B469" s="30" t="s">
        <v>477</v>
      </c>
      <c r="C469" s="34"/>
      <c r="D469" s="34"/>
      <c r="E469" s="35"/>
      <c r="F469" s="35"/>
      <c r="G469" s="35"/>
      <c r="H469" s="35"/>
      <c r="I469" s="35"/>
      <c r="J469" s="35"/>
      <c r="K469" s="35"/>
      <c r="L469" s="35"/>
      <c r="M469" s="35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>
        <v>15</v>
      </c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10">
        <f t="shared" si="7"/>
        <v>15</v>
      </c>
      <c r="QL469" s="49"/>
      <c r="QM469" s="54"/>
      <c r="QN469" s="49"/>
      <c r="QO469" s="49"/>
      <c r="QP469" s="49"/>
      <c r="QQ469" s="49"/>
      <c r="QR469" s="49"/>
      <c r="QS469" s="1"/>
    </row>
    <row r="470" spans="1:461" s="2" customFormat="1" ht="12.75" customHeight="1" x14ac:dyDescent="0.2">
      <c r="A470" s="22">
        <v>44760</v>
      </c>
      <c r="B470" s="32" t="s">
        <v>19</v>
      </c>
      <c r="C470" s="34"/>
      <c r="D470" s="34"/>
      <c r="E470" s="35"/>
      <c r="F470" s="35"/>
      <c r="G470" s="35"/>
      <c r="H470" s="35"/>
      <c r="I470" s="35"/>
      <c r="J470" s="35"/>
      <c r="K470" s="35"/>
      <c r="L470" s="35"/>
      <c r="M470" s="35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>
        <v>110</v>
      </c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>
        <v>150</v>
      </c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>
        <v>50</v>
      </c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>
        <v>100</v>
      </c>
      <c r="QH470" s="36"/>
      <c r="QI470" s="36"/>
      <c r="QJ470" s="36"/>
      <c r="QK470" s="10">
        <f t="shared" si="7"/>
        <v>410</v>
      </c>
      <c r="QL470" s="49"/>
      <c r="QM470" s="49"/>
      <c r="QN470" s="49"/>
      <c r="QO470" s="49"/>
      <c r="QP470" s="49"/>
      <c r="QQ470" s="49"/>
      <c r="QR470" s="49"/>
      <c r="QS470" s="1"/>
    </row>
    <row r="471" spans="1:461" s="2" customFormat="1" ht="12.75" customHeight="1" x14ac:dyDescent="0.2">
      <c r="A471" s="22">
        <v>44761</v>
      </c>
      <c r="B471" s="30" t="s">
        <v>225</v>
      </c>
      <c r="C471" s="34"/>
      <c r="D471" s="34"/>
      <c r="E471" s="35"/>
      <c r="F471" s="35"/>
      <c r="G471" s="35"/>
      <c r="H471" s="35"/>
      <c r="I471" s="35"/>
      <c r="J471" s="35"/>
      <c r="K471" s="35"/>
      <c r="L471" s="35"/>
      <c r="M471" s="35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>
        <v>2</v>
      </c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>
        <v>3</v>
      </c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>
        <v>2</v>
      </c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10">
        <f t="shared" si="7"/>
        <v>7</v>
      </c>
      <c r="QL471" s="49"/>
      <c r="QM471" s="54"/>
      <c r="QN471" s="49"/>
      <c r="QO471" s="49"/>
      <c r="QP471" s="49"/>
      <c r="QQ471" s="49"/>
      <c r="QR471" s="49">
        <v>458.86</v>
      </c>
      <c r="QS471" s="1"/>
    </row>
    <row r="472" spans="1:461" s="2" customFormat="1" ht="12.75" customHeight="1" x14ac:dyDescent="0.2">
      <c r="A472" s="22">
        <v>44761</v>
      </c>
      <c r="B472" s="30" t="s">
        <v>460</v>
      </c>
      <c r="C472" s="34"/>
      <c r="D472" s="34"/>
      <c r="E472" s="35"/>
      <c r="F472" s="35"/>
      <c r="G472" s="35"/>
      <c r="H472" s="35"/>
      <c r="I472" s="35"/>
      <c r="J472" s="35"/>
      <c r="K472" s="35"/>
      <c r="L472" s="35"/>
      <c r="M472" s="35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>
        <v>10</v>
      </c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10">
        <f t="shared" si="7"/>
        <v>10</v>
      </c>
      <c r="QL472" s="49"/>
      <c r="QM472" s="54"/>
      <c r="QN472" s="49"/>
      <c r="QO472" s="49"/>
      <c r="QP472" s="49"/>
      <c r="QQ472" s="49"/>
      <c r="QR472" s="49">
        <v>383.28</v>
      </c>
      <c r="QS472" s="1"/>
    </row>
    <row r="473" spans="1:461" s="2" customFormat="1" ht="12.75" customHeight="1" x14ac:dyDescent="0.2">
      <c r="A473" s="22">
        <v>44761</v>
      </c>
      <c r="B473" s="25" t="s">
        <v>110</v>
      </c>
      <c r="C473" s="34"/>
      <c r="D473" s="34"/>
      <c r="E473" s="35"/>
      <c r="F473" s="35"/>
      <c r="G473" s="35"/>
      <c r="H473" s="35"/>
      <c r="I473" s="35"/>
      <c r="J473" s="35"/>
      <c r="K473" s="35"/>
      <c r="L473" s="35"/>
      <c r="M473" s="35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>
        <v>45</v>
      </c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>
        <v>50</v>
      </c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>
        <v>30</v>
      </c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10">
        <f t="shared" si="7"/>
        <v>125</v>
      </c>
      <c r="QL473" s="49"/>
      <c r="QM473" s="54"/>
      <c r="QN473" s="49"/>
      <c r="QO473" s="49"/>
      <c r="QP473" s="49"/>
      <c r="QQ473" s="49"/>
      <c r="QR473" s="49">
        <v>4764.3500000000004</v>
      </c>
      <c r="QS473" s="1"/>
    </row>
    <row r="474" spans="1:461" s="2" customFormat="1" ht="12.75" customHeight="1" x14ac:dyDescent="0.2">
      <c r="A474" s="22">
        <v>44761</v>
      </c>
      <c r="B474" s="30" t="s">
        <v>216</v>
      </c>
      <c r="C474" s="34"/>
      <c r="D474" s="34"/>
      <c r="E474" s="35"/>
      <c r="F474" s="35"/>
      <c r="G474" s="35"/>
      <c r="H474" s="35"/>
      <c r="I474" s="35"/>
      <c r="J474" s="35"/>
      <c r="K474" s="35"/>
      <c r="L474" s="35"/>
      <c r="M474" s="35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>
        <v>10</v>
      </c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>
        <v>10</v>
      </c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>
        <v>18</v>
      </c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10">
        <f t="shared" si="7"/>
        <v>38</v>
      </c>
      <c r="QL474" s="49"/>
      <c r="QM474" s="49"/>
      <c r="QN474" s="49"/>
      <c r="QO474" s="49"/>
      <c r="QP474" s="49"/>
      <c r="QQ474" s="49"/>
      <c r="QR474" s="49"/>
      <c r="QS474" s="1"/>
    </row>
    <row r="475" spans="1:461" s="2" customFormat="1" ht="12.75" customHeight="1" x14ac:dyDescent="0.2">
      <c r="A475" s="22">
        <v>44761</v>
      </c>
      <c r="B475" s="30" t="s">
        <v>36</v>
      </c>
      <c r="C475" s="34"/>
      <c r="D475" s="34"/>
      <c r="E475" s="35"/>
      <c r="F475" s="35"/>
      <c r="G475" s="35"/>
      <c r="H475" s="35"/>
      <c r="I475" s="35"/>
      <c r="J475" s="35"/>
      <c r="K475" s="35"/>
      <c r="L475" s="35"/>
      <c r="M475" s="35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>
        <v>50</v>
      </c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10">
        <f t="shared" si="7"/>
        <v>50</v>
      </c>
      <c r="QL475" s="49"/>
      <c r="QM475" s="49"/>
      <c r="QN475" s="49"/>
      <c r="QO475" s="49"/>
      <c r="QP475" s="49"/>
      <c r="QQ475" s="49"/>
      <c r="QR475" s="49"/>
      <c r="QS475" s="1"/>
    </row>
    <row r="476" spans="1:461" s="2" customFormat="1" ht="12.75" customHeight="1" x14ac:dyDescent="0.2">
      <c r="A476" s="22">
        <v>44761</v>
      </c>
      <c r="B476" s="30" t="s">
        <v>43</v>
      </c>
      <c r="C476" s="34"/>
      <c r="D476" s="34"/>
      <c r="E476" s="35"/>
      <c r="F476" s="35"/>
      <c r="G476" s="35"/>
      <c r="H476" s="35"/>
      <c r="I476" s="35"/>
      <c r="J476" s="35"/>
      <c r="K476" s="35"/>
      <c r="L476" s="35"/>
      <c r="M476" s="35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>
        <v>40</v>
      </c>
      <c r="QG476" s="36"/>
      <c r="QH476" s="36"/>
      <c r="QI476" s="36"/>
      <c r="QJ476" s="36"/>
      <c r="QK476" s="10">
        <f t="shared" si="7"/>
        <v>40</v>
      </c>
      <c r="QL476" s="49"/>
      <c r="QM476" s="49"/>
      <c r="QN476" s="49"/>
      <c r="QO476" s="49"/>
      <c r="QP476" s="49"/>
      <c r="QQ476" s="49"/>
      <c r="QR476" s="49"/>
      <c r="QS476" s="1"/>
    </row>
    <row r="477" spans="1:461" s="2" customFormat="1" ht="12.75" customHeight="1" x14ac:dyDescent="0.2">
      <c r="A477" s="22">
        <v>44761</v>
      </c>
      <c r="B477" s="30" t="s">
        <v>152</v>
      </c>
      <c r="C477" s="34"/>
      <c r="D477" s="34"/>
      <c r="E477" s="35"/>
      <c r="F477" s="35"/>
      <c r="G477" s="35"/>
      <c r="H477" s="35"/>
      <c r="I477" s="35"/>
      <c r="J477" s="35"/>
      <c r="K477" s="35"/>
      <c r="L477" s="35"/>
      <c r="M477" s="35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>
        <v>5</v>
      </c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10">
        <f t="shared" si="7"/>
        <v>5</v>
      </c>
      <c r="QL477" s="49"/>
      <c r="QM477" s="49"/>
      <c r="QN477" s="49"/>
      <c r="QO477" s="49"/>
      <c r="QP477" s="49"/>
      <c r="QQ477" s="49"/>
      <c r="QR477" s="49"/>
      <c r="QS477" s="1"/>
    </row>
    <row r="478" spans="1:461" s="2" customFormat="1" ht="12.75" customHeight="1" x14ac:dyDescent="0.2">
      <c r="A478" s="22">
        <v>44761</v>
      </c>
      <c r="B478" s="25" t="s">
        <v>443</v>
      </c>
      <c r="C478" s="34"/>
      <c r="D478" s="34"/>
      <c r="E478" s="35"/>
      <c r="F478" s="35"/>
      <c r="G478" s="35"/>
      <c r="H478" s="35"/>
      <c r="I478" s="35"/>
      <c r="J478" s="35"/>
      <c r="K478" s="35"/>
      <c r="L478" s="35"/>
      <c r="M478" s="35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>
        <v>10</v>
      </c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10">
        <f t="shared" si="7"/>
        <v>10</v>
      </c>
      <c r="QL478" s="49"/>
      <c r="QM478" s="54"/>
      <c r="QN478" s="49"/>
      <c r="QO478" s="49"/>
      <c r="QP478" s="49"/>
      <c r="QQ478" s="49"/>
      <c r="QR478" s="49">
        <v>660</v>
      </c>
      <c r="QS478" s="1"/>
    </row>
    <row r="479" spans="1:461" s="2" customFormat="1" ht="12.75" customHeight="1" x14ac:dyDescent="0.2">
      <c r="A479" s="22">
        <v>44761</v>
      </c>
      <c r="B479" s="25" t="s">
        <v>119</v>
      </c>
      <c r="C479" s="34"/>
      <c r="D479" s="34"/>
      <c r="E479" s="35"/>
      <c r="F479" s="35"/>
      <c r="G479" s="35"/>
      <c r="H479" s="35"/>
      <c r="I479" s="35"/>
      <c r="J479" s="35"/>
      <c r="K479" s="35"/>
      <c r="L479" s="35"/>
      <c r="M479" s="35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>
        <v>20</v>
      </c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10">
        <f t="shared" si="7"/>
        <v>20</v>
      </c>
      <c r="QL479" s="49"/>
      <c r="QM479" s="49"/>
      <c r="QN479" s="49"/>
      <c r="QO479" s="49"/>
      <c r="QP479" s="49"/>
      <c r="QQ479" s="49"/>
      <c r="QR479" s="49"/>
      <c r="QS479" s="1"/>
    </row>
    <row r="480" spans="1:461" s="2" customFormat="1" ht="12.75" customHeight="1" x14ac:dyDescent="0.2">
      <c r="A480" s="22">
        <v>44761</v>
      </c>
      <c r="B480" s="30" t="s">
        <v>55</v>
      </c>
      <c r="C480" s="34"/>
      <c r="D480" s="34"/>
      <c r="E480" s="35"/>
      <c r="F480" s="35"/>
      <c r="G480" s="35"/>
      <c r="H480" s="35"/>
      <c r="I480" s="35"/>
      <c r="J480" s="35"/>
      <c r="K480" s="35"/>
      <c r="L480" s="35"/>
      <c r="M480" s="35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>
        <v>400</v>
      </c>
      <c r="QH480" s="36"/>
      <c r="QI480" s="36"/>
      <c r="QJ480" s="36"/>
      <c r="QK480" s="10">
        <f t="shared" si="7"/>
        <v>400</v>
      </c>
      <c r="QL480" s="49"/>
      <c r="QM480" s="49"/>
      <c r="QN480" s="49"/>
      <c r="QO480" s="49"/>
      <c r="QP480" s="49"/>
      <c r="QQ480" s="49"/>
      <c r="QR480" s="49"/>
      <c r="QS480" s="1"/>
    </row>
    <row r="481" spans="1:461" s="2" customFormat="1" ht="12.75" customHeight="1" x14ac:dyDescent="0.2">
      <c r="A481" s="22">
        <v>44761</v>
      </c>
      <c r="B481" s="30" t="s">
        <v>55</v>
      </c>
      <c r="C481" s="34"/>
      <c r="D481" s="34"/>
      <c r="E481" s="35"/>
      <c r="F481" s="35"/>
      <c r="G481" s="35"/>
      <c r="H481" s="35"/>
      <c r="I481" s="35"/>
      <c r="J481" s="35"/>
      <c r="K481" s="35"/>
      <c r="L481" s="35"/>
      <c r="M481" s="35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>
        <v>60</v>
      </c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>
        <v>10</v>
      </c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>
        <v>20</v>
      </c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>
        <v>70</v>
      </c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>
        <v>50</v>
      </c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>
        <v>11</v>
      </c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>
        <v>100</v>
      </c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>
        <v>2</v>
      </c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10">
        <f t="shared" si="7"/>
        <v>323</v>
      </c>
      <c r="QL481" s="49"/>
      <c r="QM481" s="49"/>
      <c r="QN481" s="49"/>
      <c r="QO481" s="49"/>
      <c r="QP481" s="49"/>
      <c r="QQ481" s="49"/>
      <c r="QR481" s="49"/>
      <c r="QS481" s="1"/>
    </row>
    <row r="482" spans="1:461" s="2" customFormat="1" ht="12.75" customHeight="1" x14ac:dyDescent="0.2">
      <c r="A482" s="22">
        <v>44762</v>
      </c>
      <c r="B482" s="25" t="s">
        <v>416</v>
      </c>
      <c r="C482" s="34"/>
      <c r="D482" s="34"/>
      <c r="E482" s="35"/>
      <c r="F482" s="35"/>
      <c r="G482" s="35"/>
      <c r="H482" s="35"/>
      <c r="I482" s="35"/>
      <c r="J482" s="35"/>
      <c r="K482" s="35"/>
      <c r="L482" s="35"/>
      <c r="M482" s="35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>
        <v>10</v>
      </c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10">
        <f t="shared" si="7"/>
        <v>10</v>
      </c>
      <c r="QL482" s="49"/>
      <c r="QM482" s="54"/>
      <c r="QN482" s="49"/>
      <c r="QO482" s="49"/>
      <c r="QP482" s="49"/>
      <c r="QQ482" s="49"/>
      <c r="QR482" s="49">
        <v>561.6</v>
      </c>
      <c r="QS482" s="1"/>
    </row>
    <row r="483" spans="1:461" s="2" customFormat="1" ht="12.75" customHeight="1" x14ac:dyDescent="0.2">
      <c r="A483" s="22">
        <v>44762</v>
      </c>
      <c r="B483" s="25" t="s">
        <v>534</v>
      </c>
      <c r="C483" s="34"/>
      <c r="D483" s="34"/>
      <c r="E483" s="35"/>
      <c r="F483" s="35"/>
      <c r="G483" s="35"/>
      <c r="H483" s="35"/>
      <c r="I483" s="35"/>
      <c r="J483" s="35"/>
      <c r="K483" s="35"/>
      <c r="L483" s="35"/>
      <c r="M483" s="35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>
        <v>1</v>
      </c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10">
        <f t="shared" si="7"/>
        <v>1</v>
      </c>
      <c r="QL483" s="49"/>
      <c r="QM483" s="54"/>
      <c r="QN483" s="49"/>
      <c r="QO483" s="49"/>
      <c r="QP483" s="49"/>
      <c r="QQ483" s="49"/>
      <c r="QR483" s="49">
        <v>76.86</v>
      </c>
      <c r="QS483" s="1"/>
    </row>
    <row r="484" spans="1:461" s="2" customFormat="1" ht="12.75" customHeight="1" x14ac:dyDescent="0.2">
      <c r="A484" s="22">
        <v>44763</v>
      </c>
      <c r="B484" s="25" t="s">
        <v>468</v>
      </c>
      <c r="C484" s="34"/>
      <c r="D484" s="34"/>
      <c r="E484" s="35"/>
      <c r="F484" s="35"/>
      <c r="G484" s="35"/>
      <c r="H484" s="35"/>
      <c r="I484" s="35"/>
      <c r="J484" s="35"/>
      <c r="K484" s="35"/>
      <c r="L484" s="35"/>
      <c r="M484" s="35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>
        <v>1.6</v>
      </c>
      <c r="JK484" s="36">
        <v>16</v>
      </c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10">
        <f t="shared" si="7"/>
        <v>17.600000000000001</v>
      </c>
      <c r="QL484" s="49"/>
      <c r="QM484" s="54"/>
      <c r="QN484" s="49"/>
      <c r="QO484" s="49"/>
      <c r="QP484" s="49"/>
      <c r="QQ484" s="49"/>
      <c r="QR484" s="49">
        <v>1284.3800000000001</v>
      </c>
      <c r="QS484" s="1"/>
    </row>
    <row r="485" spans="1:461" s="2" customFormat="1" ht="12.75" customHeight="1" x14ac:dyDescent="0.2">
      <c r="A485" s="22">
        <v>44763</v>
      </c>
      <c r="B485" s="30" t="s">
        <v>328</v>
      </c>
      <c r="C485" s="34"/>
      <c r="D485" s="34"/>
      <c r="E485" s="35"/>
      <c r="F485" s="35"/>
      <c r="G485" s="35"/>
      <c r="H485" s="35"/>
      <c r="I485" s="35"/>
      <c r="J485" s="35"/>
      <c r="K485" s="35"/>
      <c r="L485" s="35"/>
      <c r="M485" s="35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>
        <v>50</v>
      </c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10">
        <f t="shared" si="7"/>
        <v>50</v>
      </c>
      <c r="QL485" s="49"/>
      <c r="QM485" s="54"/>
      <c r="QN485" s="49"/>
      <c r="QO485" s="49"/>
      <c r="QP485" s="49"/>
      <c r="QQ485" s="49"/>
      <c r="QR485" s="49">
        <v>4596</v>
      </c>
      <c r="QS485" s="1"/>
    </row>
    <row r="486" spans="1:461" s="2" customFormat="1" ht="12.75" customHeight="1" x14ac:dyDescent="0.2">
      <c r="A486" s="22">
        <v>44763</v>
      </c>
      <c r="B486" s="25" t="s">
        <v>116</v>
      </c>
      <c r="C486" s="34"/>
      <c r="D486" s="34"/>
      <c r="E486" s="35"/>
      <c r="F486" s="35"/>
      <c r="G486" s="35"/>
      <c r="H486" s="35"/>
      <c r="I486" s="35"/>
      <c r="J486" s="35"/>
      <c r="K486" s="35"/>
      <c r="L486" s="35"/>
      <c r="M486" s="35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>
        <v>10</v>
      </c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>
        <v>10</v>
      </c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10">
        <f t="shared" si="7"/>
        <v>20</v>
      </c>
      <c r="QL486" s="49"/>
      <c r="QM486" s="49"/>
      <c r="QN486" s="49"/>
      <c r="QO486" s="49"/>
      <c r="QP486" s="49"/>
      <c r="QQ486" s="49"/>
      <c r="QR486" s="49"/>
      <c r="QS486" s="1"/>
    </row>
    <row r="487" spans="1:461" s="2" customFormat="1" ht="12.75" customHeight="1" x14ac:dyDescent="0.2">
      <c r="A487" s="22">
        <v>44763</v>
      </c>
      <c r="B487" s="25" t="s">
        <v>345</v>
      </c>
      <c r="C487" s="34"/>
      <c r="D487" s="34"/>
      <c r="E487" s="35"/>
      <c r="F487" s="35"/>
      <c r="G487" s="35"/>
      <c r="H487" s="35"/>
      <c r="I487" s="35"/>
      <c r="J487" s="35"/>
      <c r="K487" s="35"/>
      <c r="L487" s="35"/>
      <c r="M487" s="35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>
        <v>50</v>
      </c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10">
        <f t="shared" si="7"/>
        <v>50</v>
      </c>
      <c r="QL487" s="49"/>
      <c r="QM487" s="54"/>
      <c r="QN487" s="49"/>
      <c r="QO487" s="49"/>
      <c r="QP487" s="49"/>
      <c r="QQ487" s="49"/>
      <c r="QR487" s="49">
        <v>2700</v>
      </c>
      <c r="QS487" s="1"/>
    </row>
    <row r="488" spans="1:461" s="2" customFormat="1" ht="12.75" customHeight="1" x14ac:dyDescent="0.2">
      <c r="A488" s="22">
        <v>44764</v>
      </c>
      <c r="B488" s="25" t="s">
        <v>446</v>
      </c>
      <c r="C488" s="34"/>
      <c r="D488" s="34"/>
      <c r="E488" s="35"/>
      <c r="F488" s="35"/>
      <c r="G488" s="35"/>
      <c r="H488" s="35"/>
      <c r="I488" s="35"/>
      <c r="J488" s="35"/>
      <c r="K488" s="35"/>
      <c r="L488" s="35"/>
      <c r="M488" s="35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>
        <v>15</v>
      </c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10">
        <f t="shared" si="7"/>
        <v>15</v>
      </c>
      <c r="QL488" s="49"/>
      <c r="QM488" s="54"/>
      <c r="QN488" s="49"/>
      <c r="QO488" s="49"/>
      <c r="QP488" s="49"/>
      <c r="QQ488" s="49"/>
      <c r="QR488" s="49">
        <v>574.91999999999996</v>
      </c>
      <c r="QS488" s="1"/>
    </row>
    <row r="489" spans="1:461" s="2" customFormat="1" ht="12.75" customHeight="1" x14ac:dyDescent="0.2">
      <c r="A489" s="22">
        <v>44767</v>
      </c>
      <c r="B489" s="25" t="s">
        <v>413</v>
      </c>
      <c r="C489" s="34"/>
      <c r="D489" s="34"/>
      <c r="E489" s="35"/>
      <c r="F489" s="35"/>
      <c r="G489" s="35"/>
      <c r="H489" s="35"/>
      <c r="I489" s="35"/>
      <c r="J489" s="35"/>
      <c r="K489" s="35"/>
      <c r="L489" s="35"/>
      <c r="M489" s="35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>
        <v>20</v>
      </c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10">
        <f t="shared" si="7"/>
        <v>20</v>
      </c>
      <c r="QL489" s="49"/>
      <c r="QM489" s="54"/>
      <c r="QN489" s="49"/>
      <c r="QO489" s="49"/>
      <c r="QP489" s="49"/>
      <c r="QQ489" s="49"/>
      <c r="QR489" s="49">
        <v>1080</v>
      </c>
      <c r="QS489" s="1"/>
    </row>
    <row r="490" spans="1:461" s="2" customFormat="1" ht="12.75" customHeight="1" x14ac:dyDescent="0.2">
      <c r="A490" s="22">
        <v>44767</v>
      </c>
      <c r="B490" s="30" t="s">
        <v>68</v>
      </c>
      <c r="C490" s="34"/>
      <c r="D490" s="34"/>
      <c r="E490" s="35"/>
      <c r="F490" s="35"/>
      <c r="G490" s="35"/>
      <c r="H490" s="35"/>
      <c r="I490" s="35"/>
      <c r="J490" s="35"/>
      <c r="K490" s="35"/>
      <c r="L490" s="35"/>
      <c r="M490" s="35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>
        <v>50</v>
      </c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10">
        <f t="shared" si="7"/>
        <v>50</v>
      </c>
      <c r="QL490" s="49"/>
      <c r="QM490" s="49"/>
      <c r="QN490" s="49"/>
      <c r="QO490" s="49"/>
      <c r="QP490" s="49"/>
      <c r="QQ490" s="49"/>
      <c r="QR490" s="49"/>
      <c r="QS490" s="1"/>
    </row>
    <row r="491" spans="1:461" s="2" customFormat="1" ht="12.75" customHeight="1" x14ac:dyDescent="0.2">
      <c r="A491" s="22">
        <v>44767</v>
      </c>
      <c r="B491" s="55" t="s">
        <v>455</v>
      </c>
      <c r="C491" s="34"/>
      <c r="D491" s="34"/>
      <c r="E491" s="35"/>
      <c r="F491" s="35"/>
      <c r="G491" s="35"/>
      <c r="H491" s="35"/>
      <c r="I491" s="35"/>
      <c r="J491" s="35"/>
      <c r="K491" s="35"/>
      <c r="L491" s="35"/>
      <c r="M491" s="35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>
        <v>20</v>
      </c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10">
        <f t="shared" si="7"/>
        <v>20</v>
      </c>
      <c r="QL491" s="49"/>
      <c r="QM491" s="54"/>
      <c r="QN491" s="49"/>
      <c r="QO491" s="49"/>
      <c r="QP491" s="49"/>
      <c r="QQ491" s="49"/>
      <c r="QR491" s="49">
        <v>859.44</v>
      </c>
      <c r="QS491" s="1"/>
    </row>
    <row r="492" spans="1:461" s="2" customFormat="1" ht="12.75" customHeight="1" x14ac:dyDescent="0.2">
      <c r="A492" s="22">
        <v>44767</v>
      </c>
      <c r="B492" s="25" t="s">
        <v>443</v>
      </c>
      <c r="C492" s="34"/>
      <c r="D492" s="34"/>
      <c r="E492" s="35"/>
      <c r="F492" s="35"/>
      <c r="G492" s="35"/>
      <c r="H492" s="35"/>
      <c r="I492" s="35"/>
      <c r="J492" s="35"/>
      <c r="K492" s="35"/>
      <c r="L492" s="35"/>
      <c r="M492" s="35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>
        <v>30</v>
      </c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>
        <v>1</v>
      </c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10">
        <f t="shared" si="7"/>
        <v>31</v>
      </c>
      <c r="QL492" s="49"/>
      <c r="QM492" s="54"/>
      <c r="QN492" s="49"/>
      <c r="QO492" s="49"/>
      <c r="QP492" s="49"/>
      <c r="QQ492" s="49"/>
      <c r="QR492" s="49">
        <v>1990.44</v>
      </c>
      <c r="QS492" s="1"/>
    </row>
    <row r="493" spans="1:461" s="2" customFormat="1" ht="12.75" customHeight="1" x14ac:dyDescent="0.2">
      <c r="A493" s="22">
        <v>44768</v>
      </c>
      <c r="B493" s="30" t="s">
        <v>43</v>
      </c>
      <c r="C493" s="34"/>
      <c r="D493" s="34"/>
      <c r="E493" s="35"/>
      <c r="F493" s="35"/>
      <c r="G493" s="35"/>
      <c r="H493" s="35"/>
      <c r="I493" s="35"/>
      <c r="J493" s="35"/>
      <c r="K493" s="35"/>
      <c r="L493" s="35"/>
      <c r="M493" s="35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>
        <v>7</v>
      </c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10">
        <f t="shared" si="7"/>
        <v>7</v>
      </c>
      <c r="QL493" s="49"/>
      <c r="QM493" s="49"/>
      <c r="QN493" s="49"/>
      <c r="QO493" s="49"/>
      <c r="QP493" s="49"/>
      <c r="QQ493" s="49"/>
      <c r="QR493" s="49"/>
      <c r="QS493" s="1"/>
    </row>
    <row r="494" spans="1:461" s="2" customFormat="1" ht="12.75" customHeight="1" x14ac:dyDescent="0.2">
      <c r="A494" s="22">
        <v>44768</v>
      </c>
      <c r="B494" s="30" t="s">
        <v>216</v>
      </c>
      <c r="C494" s="34"/>
      <c r="D494" s="34"/>
      <c r="E494" s="35"/>
      <c r="F494" s="35"/>
      <c r="G494" s="35"/>
      <c r="H494" s="35"/>
      <c r="I494" s="35"/>
      <c r="J494" s="35"/>
      <c r="K494" s="35"/>
      <c r="L494" s="35"/>
      <c r="M494" s="35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>
        <v>20</v>
      </c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>
        <v>10</v>
      </c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>
        <v>20</v>
      </c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>
        <v>10</v>
      </c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>
        <v>30</v>
      </c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10">
        <f t="shared" si="7"/>
        <v>90</v>
      </c>
      <c r="QL494" s="49"/>
      <c r="QM494" s="49"/>
      <c r="QN494" s="49"/>
      <c r="QO494" s="49"/>
      <c r="QP494" s="49"/>
      <c r="QQ494" s="49"/>
      <c r="QR494" s="49"/>
      <c r="QS494" s="1"/>
    </row>
    <row r="495" spans="1:461" s="2" customFormat="1" ht="12.75" customHeight="1" x14ac:dyDescent="0.2">
      <c r="A495" s="22">
        <v>44768</v>
      </c>
      <c r="B495" s="55" t="s">
        <v>332</v>
      </c>
      <c r="C495" s="34"/>
      <c r="D495" s="34"/>
      <c r="E495" s="35"/>
      <c r="F495" s="35"/>
      <c r="G495" s="35"/>
      <c r="H495" s="35"/>
      <c r="I495" s="35"/>
      <c r="J495" s="35"/>
      <c r="K495" s="35"/>
      <c r="L495" s="35"/>
      <c r="M495" s="35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>
        <v>4</v>
      </c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10">
        <f t="shared" si="7"/>
        <v>4</v>
      </c>
      <c r="QL495" s="49"/>
      <c r="QM495" s="54"/>
      <c r="QN495" s="49"/>
      <c r="QO495" s="49"/>
      <c r="QP495" s="49"/>
      <c r="QQ495" s="49"/>
      <c r="QR495" s="49">
        <v>524.98</v>
      </c>
      <c r="QS495" s="1"/>
    </row>
    <row r="496" spans="1:461" s="2" customFormat="1" ht="12.75" customHeight="1" x14ac:dyDescent="0.2">
      <c r="A496" s="22">
        <v>44768</v>
      </c>
      <c r="B496" s="25" t="s">
        <v>119</v>
      </c>
      <c r="C496" s="34"/>
      <c r="D496" s="34"/>
      <c r="E496" s="35"/>
      <c r="F496" s="35"/>
      <c r="G496" s="35"/>
      <c r="H496" s="35"/>
      <c r="I496" s="35"/>
      <c r="J496" s="35"/>
      <c r="K496" s="35"/>
      <c r="L496" s="35"/>
      <c r="M496" s="35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>
        <v>0.9</v>
      </c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>
        <v>1</v>
      </c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10">
        <f t="shared" si="7"/>
        <v>1.9</v>
      </c>
      <c r="QL496" s="49"/>
      <c r="QM496" s="49"/>
      <c r="QN496" s="49"/>
      <c r="QO496" s="49"/>
      <c r="QP496" s="49"/>
      <c r="QQ496" s="49"/>
      <c r="QR496" s="49"/>
      <c r="QS496" s="1"/>
    </row>
    <row r="497" spans="1:461" s="2" customFormat="1" ht="12.75" customHeight="1" x14ac:dyDescent="0.2">
      <c r="A497" s="22">
        <v>44768</v>
      </c>
      <c r="B497" s="56" t="s">
        <v>478</v>
      </c>
      <c r="C497" s="34"/>
      <c r="D497" s="34"/>
      <c r="E497" s="35"/>
      <c r="F497" s="35"/>
      <c r="G497" s="35"/>
      <c r="H497" s="35"/>
      <c r="I497" s="35"/>
      <c r="J497" s="35"/>
      <c r="K497" s="35"/>
      <c r="L497" s="35"/>
      <c r="M497" s="35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>
        <v>0.8</v>
      </c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10">
        <f t="shared" si="7"/>
        <v>0.8</v>
      </c>
      <c r="QL497" s="49"/>
      <c r="QM497" s="54"/>
      <c r="QN497" s="49"/>
      <c r="QO497" s="49"/>
      <c r="QP497" s="49"/>
      <c r="QQ497" s="49"/>
      <c r="QR497" s="49">
        <v>61</v>
      </c>
      <c r="QS497" s="1"/>
    </row>
    <row r="498" spans="1:461" s="2" customFormat="1" ht="12.75" customHeight="1" x14ac:dyDescent="0.2">
      <c r="A498" s="22">
        <v>44768</v>
      </c>
      <c r="B498" s="30" t="s">
        <v>102</v>
      </c>
      <c r="C498" s="34"/>
      <c r="D498" s="34"/>
      <c r="E498" s="35"/>
      <c r="F498" s="35"/>
      <c r="G498" s="35"/>
      <c r="H498" s="35"/>
      <c r="I498" s="35"/>
      <c r="J498" s="35"/>
      <c r="K498" s="35"/>
      <c r="L498" s="35"/>
      <c r="M498" s="35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>
        <v>10</v>
      </c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10">
        <f t="shared" si="7"/>
        <v>10</v>
      </c>
      <c r="QL498" s="49"/>
      <c r="QM498" s="49"/>
      <c r="QN498" s="49"/>
      <c r="QO498" s="49"/>
      <c r="QP498" s="49"/>
      <c r="QQ498" s="49">
        <v>307.67</v>
      </c>
      <c r="QR498" s="49">
        <v>129.97</v>
      </c>
      <c r="QS498" s="1"/>
    </row>
    <row r="499" spans="1:461" s="2" customFormat="1" ht="12.75" customHeight="1" x14ac:dyDescent="0.2">
      <c r="A499" s="22">
        <v>44768</v>
      </c>
      <c r="B499" s="30" t="s">
        <v>173</v>
      </c>
      <c r="C499" s="34"/>
      <c r="D499" s="34"/>
      <c r="E499" s="35"/>
      <c r="F499" s="35"/>
      <c r="G499" s="35"/>
      <c r="H499" s="35"/>
      <c r="I499" s="35"/>
      <c r="J499" s="35"/>
      <c r="K499" s="35"/>
      <c r="L499" s="35"/>
      <c r="M499" s="35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>
        <v>20</v>
      </c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>
        <v>50</v>
      </c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10">
        <f t="shared" si="7"/>
        <v>70</v>
      </c>
      <c r="QL499" s="49"/>
      <c r="QM499" s="49"/>
      <c r="QN499" s="49"/>
      <c r="QO499" s="49"/>
      <c r="QP499" s="49"/>
      <c r="QQ499" s="49"/>
      <c r="QR499" s="49"/>
      <c r="QS499" s="1"/>
    </row>
    <row r="500" spans="1:461" s="2" customFormat="1" ht="12.75" customHeight="1" x14ac:dyDescent="0.2">
      <c r="A500" s="22">
        <v>44768</v>
      </c>
      <c r="B500" s="25" t="s">
        <v>312</v>
      </c>
      <c r="C500" s="34"/>
      <c r="D500" s="34"/>
      <c r="E500" s="35"/>
      <c r="F500" s="35"/>
      <c r="G500" s="35"/>
      <c r="H500" s="35"/>
      <c r="I500" s="35"/>
      <c r="J500" s="35"/>
      <c r="K500" s="35"/>
      <c r="L500" s="35"/>
      <c r="M500" s="35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>
        <v>30</v>
      </c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>
        <v>20</v>
      </c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10">
        <f t="shared" si="7"/>
        <v>50</v>
      </c>
      <c r="QL500" s="49"/>
      <c r="QM500" s="49"/>
      <c r="QN500" s="49"/>
      <c r="QO500" s="49"/>
      <c r="QP500" s="49"/>
      <c r="QQ500" s="49"/>
      <c r="QR500" s="49"/>
      <c r="QS500" s="1"/>
    </row>
    <row r="501" spans="1:461" s="2" customFormat="1" ht="12.75" customHeight="1" x14ac:dyDescent="0.2">
      <c r="A501" s="22">
        <v>44769</v>
      </c>
      <c r="B501" s="30" t="s">
        <v>533</v>
      </c>
      <c r="C501" s="34"/>
      <c r="D501" s="34"/>
      <c r="E501" s="35"/>
      <c r="F501" s="35"/>
      <c r="G501" s="35"/>
      <c r="H501" s="35"/>
      <c r="I501" s="35"/>
      <c r="J501" s="35"/>
      <c r="K501" s="35"/>
      <c r="L501" s="35"/>
      <c r="M501" s="35"/>
      <c r="N501" s="36"/>
      <c r="O501" s="36"/>
      <c r="P501" s="36"/>
      <c r="Q501" s="36"/>
      <c r="R501" s="36"/>
      <c r="S501" s="36"/>
      <c r="T501" s="36"/>
      <c r="U501" s="36">
        <v>1</v>
      </c>
      <c r="V501" s="36"/>
      <c r="W501" s="36"/>
      <c r="X501" s="36"/>
      <c r="Y501" s="36"/>
      <c r="Z501" s="36">
        <v>0.9</v>
      </c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>
        <v>1</v>
      </c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>
        <v>1</v>
      </c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>
        <v>1</v>
      </c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>
        <v>1.1000000000000001</v>
      </c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>
        <v>1</v>
      </c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10">
        <f t="shared" si="7"/>
        <v>7</v>
      </c>
      <c r="QL501" s="49"/>
      <c r="QM501" s="54"/>
      <c r="QN501" s="49"/>
      <c r="QO501" s="49"/>
      <c r="QP501" s="49"/>
      <c r="QQ501" s="49"/>
      <c r="QR501" s="49">
        <v>534.64</v>
      </c>
      <c r="QS501" s="1"/>
    </row>
    <row r="502" spans="1:461" s="2" customFormat="1" ht="12.75" customHeight="1" x14ac:dyDescent="0.2">
      <c r="A502" s="22">
        <v>44769</v>
      </c>
      <c r="B502" s="25" t="s">
        <v>468</v>
      </c>
      <c r="C502" s="34"/>
      <c r="D502" s="34"/>
      <c r="E502" s="35"/>
      <c r="F502" s="35"/>
      <c r="G502" s="35"/>
      <c r="H502" s="35"/>
      <c r="I502" s="35"/>
      <c r="J502" s="35"/>
      <c r="K502" s="35"/>
      <c r="L502" s="35"/>
      <c r="M502" s="35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>
        <v>1</v>
      </c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>
        <v>2</v>
      </c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>
        <v>10</v>
      </c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10">
        <f t="shared" si="7"/>
        <v>13</v>
      </c>
      <c r="QL502" s="49"/>
      <c r="QM502" s="54"/>
      <c r="QN502" s="49"/>
      <c r="QO502" s="49"/>
      <c r="QP502" s="49"/>
      <c r="QQ502" s="49"/>
      <c r="QR502" s="49"/>
      <c r="QS502" s="1"/>
    </row>
    <row r="503" spans="1:461" s="2" customFormat="1" ht="12.75" customHeight="1" x14ac:dyDescent="0.2">
      <c r="A503" s="22">
        <v>44770</v>
      </c>
      <c r="B503" s="25" t="s">
        <v>116</v>
      </c>
      <c r="C503" s="34"/>
      <c r="D503" s="34"/>
      <c r="E503" s="35"/>
      <c r="F503" s="35"/>
      <c r="G503" s="35"/>
      <c r="H503" s="35"/>
      <c r="I503" s="35"/>
      <c r="J503" s="35"/>
      <c r="K503" s="35"/>
      <c r="L503" s="35"/>
      <c r="M503" s="35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>
        <v>10</v>
      </c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10">
        <f t="shared" si="7"/>
        <v>10</v>
      </c>
      <c r="QL503" s="49"/>
      <c r="QM503" s="49"/>
      <c r="QN503" s="49"/>
      <c r="QO503" s="49"/>
      <c r="QP503" s="49"/>
      <c r="QQ503" s="49"/>
      <c r="QR503" s="49"/>
      <c r="QS503" s="1"/>
    </row>
    <row r="504" spans="1:461" s="2" customFormat="1" ht="12.75" customHeight="1" x14ac:dyDescent="0.2">
      <c r="A504" s="22">
        <v>44770</v>
      </c>
      <c r="B504" s="56" t="s">
        <v>385</v>
      </c>
      <c r="C504" s="34"/>
      <c r="D504" s="34"/>
      <c r="E504" s="35"/>
      <c r="F504" s="35"/>
      <c r="G504" s="35"/>
      <c r="H504" s="35"/>
      <c r="I504" s="35"/>
      <c r="J504" s="35"/>
      <c r="K504" s="35"/>
      <c r="L504" s="35"/>
      <c r="M504" s="35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>
        <v>1</v>
      </c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10">
        <f t="shared" si="7"/>
        <v>1</v>
      </c>
      <c r="QL504" s="49"/>
      <c r="QM504" s="54"/>
      <c r="QN504" s="49"/>
      <c r="QO504" s="49"/>
      <c r="QP504" s="49"/>
      <c r="QQ504" s="49"/>
      <c r="QR504" s="49"/>
      <c r="QS504" s="1"/>
    </row>
    <row r="505" spans="1:461" s="2" customFormat="1" ht="12.75" customHeight="1" x14ac:dyDescent="0.2">
      <c r="A505" s="22">
        <v>44770</v>
      </c>
      <c r="B505" s="55" t="s">
        <v>456</v>
      </c>
      <c r="C505" s="34"/>
      <c r="D505" s="34"/>
      <c r="E505" s="35"/>
      <c r="F505" s="35"/>
      <c r="G505" s="35"/>
      <c r="H505" s="35"/>
      <c r="I505" s="35"/>
      <c r="J505" s="35"/>
      <c r="K505" s="35"/>
      <c r="L505" s="35"/>
      <c r="M505" s="35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>
        <v>2</v>
      </c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10">
        <f t="shared" si="7"/>
        <v>2</v>
      </c>
      <c r="QL505" s="49"/>
      <c r="QM505" s="54"/>
      <c r="QN505" s="49"/>
      <c r="QO505" s="49"/>
      <c r="QP505" s="49"/>
      <c r="QQ505" s="49"/>
      <c r="QR505" s="49">
        <v>416.02</v>
      </c>
      <c r="QS505" s="1"/>
    </row>
    <row r="506" spans="1:461" s="2" customFormat="1" ht="12.75" customHeight="1" x14ac:dyDescent="0.2">
      <c r="A506" s="22">
        <v>44770</v>
      </c>
      <c r="B506" s="25" t="s">
        <v>496</v>
      </c>
      <c r="C506" s="34"/>
      <c r="D506" s="34"/>
      <c r="E506" s="35"/>
      <c r="F506" s="35"/>
      <c r="G506" s="35"/>
      <c r="H506" s="35"/>
      <c r="I506" s="35"/>
      <c r="J506" s="35"/>
      <c r="K506" s="35"/>
      <c r="L506" s="35"/>
      <c r="M506" s="35"/>
      <c r="N506" s="36"/>
      <c r="O506" s="36"/>
      <c r="P506" s="36"/>
      <c r="Q506" s="36"/>
      <c r="R506" s="36"/>
      <c r="S506" s="36"/>
      <c r="T506" s="36"/>
      <c r="U506" s="36">
        <v>1</v>
      </c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>
        <v>1</v>
      </c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10">
        <f t="shared" si="7"/>
        <v>2</v>
      </c>
      <c r="QL506" s="49"/>
      <c r="QM506" s="54"/>
      <c r="QN506" s="49"/>
      <c r="QO506" s="49"/>
      <c r="QP506" s="49"/>
      <c r="QQ506" s="49"/>
      <c r="QR506" s="49">
        <v>143.28</v>
      </c>
      <c r="QS506" s="1"/>
    </row>
    <row r="507" spans="1:461" s="2" customFormat="1" ht="12.75" customHeight="1" x14ac:dyDescent="0.2">
      <c r="A507" s="22">
        <v>44770</v>
      </c>
      <c r="B507" s="25" t="s">
        <v>452</v>
      </c>
      <c r="C507" s="34"/>
      <c r="D507" s="34"/>
      <c r="E507" s="35"/>
      <c r="F507" s="35"/>
      <c r="G507" s="35"/>
      <c r="H507" s="35"/>
      <c r="I507" s="35"/>
      <c r="J507" s="35"/>
      <c r="K507" s="35"/>
      <c r="L507" s="35"/>
      <c r="M507" s="35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>
        <v>2</v>
      </c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>
        <v>3</v>
      </c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>
        <v>5</v>
      </c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>
        <v>5</v>
      </c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>
        <v>2</v>
      </c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>
        <v>2</v>
      </c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>
        <v>1</v>
      </c>
      <c r="LT507" s="36"/>
      <c r="LU507" s="36"/>
      <c r="LV507" s="36"/>
      <c r="LW507" s="36"/>
      <c r="LX507" s="36"/>
      <c r="LY507" s="36"/>
      <c r="LZ507" s="36"/>
      <c r="MA507" s="36"/>
      <c r="MB507" s="36">
        <v>3</v>
      </c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>
        <v>2</v>
      </c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10">
        <f t="shared" si="7"/>
        <v>25</v>
      </c>
      <c r="QL507" s="49"/>
      <c r="QM507" s="54"/>
      <c r="QN507" s="49"/>
      <c r="QO507" s="49"/>
      <c r="QP507" s="49"/>
      <c r="QQ507" s="49"/>
      <c r="QR507" s="49">
        <v>1279.26</v>
      </c>
      <c r="QS507" s="1"/>
    </row>
    <row r="508" spans="1:461" s="2" customFormat="1" ht="12.75" customHeight="1" x14ac:dyDescent="0.2">
      <c r="A508" s="22">
        <v>44771</v>
      </c>
      <c r="B508" s="30" t="s">
        <v>386</v>
      </c>
      <c r="C508" s="34"/>
      <c r="D508" s="34"/>
      <c r="E508" s="35"/>
      <c r="F508" s="35"/>
      <c r="G508" s="35"/>
      <c r="H508" s="35"/>
      <c r="I508" s="35"/>
      <c r="J508" s="35"/>
      <c r="K508" s="35"/>
      <c r="L508" s="35"/>
      <c r="M508" s="35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>
        <v>3</v>
      </c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>
        <v>5</v>
      </c>
      <c r="HH508" s="36"/>
      <c r="HI508" s="36"/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10">
        <f t="shared" si="7"/>
        <v>8</v>
      </c>
      <c r="QL508" s="49"/>
      <c r="QM508" s="54"/>
      <c r="QN508" s="49"/>
      <c r="QO508" s="49"/>
      <c r="QP508" s="49"/>
      <c r="QQ508" s="49"/>
      <c r="QR508" s="49">
        <v>466.98</v>
      </c>
      <c r="QS508" s="1"/>
    </row>
    <row r="509" spans="1:461" s="2" customFormat="1" ht="12.75" customHeight="1" x14ac:dyDescent="0.2">
      <c r="A509" s="22">
        <v>44771</v>
      </c>
      <c r="B509" s="56" t="s">
        <v>52</v>
      </c>
      <c r="C509" s="34"/>
      <c r="D509" s="34"/>
      <c r="E509" s="35"/>
      <c r="F509" s="35"/>
      <c r="G509" s="35"/>
      <c r="H509" s="35"/>
      <c r="I509" s="35"/>
      <c r="J509" s="35"/>
      <c r="K509" s="35"/>
      <c r="L509" s="35"/>
      <c r="M509" s="35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>
        <v>1.8</v>
      </c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10">
        <f t="shared" si="7"/>
        <v>1.8</v>
      </c>
      <c r="QL509" s="49"/>
      <c r="QM509" s="54"/>
      <c r="QN509" s="49"/>
      <c r="QO509" s="49"/>
      <c r="QP509" s="49"/>
      <c r="QQ509" s="49"/>
      <c r="QR509" s="49">
        <v>229.18</v>
      </c>
      <c r="QS509" s="1"/>
    </row>
    <row r="510" spans="1:461" s="2" customFormat="1" ht="12.75" customHeight="1" x14ac:dyDescent="0.2">
      <c r="A510" s="22">
        <v>44771</v>
      </c>
      <c r="B510" s="30" t="s">
        <v>257</v>
      </c>
      <c r="C510" s="34"/>
      <c r="D510" s="34">
        <v>60</v>
      </c>
      <c r="E510" s="35">
        <v>80</v>
      </c>
      <c r="F510" s="35"/>
      <c r="G510" s="35"/>
      <c r="H510" s="35"/>
      <c r="I510" s="35"/>
      <c r="J510" s="35"/>
      <c r="K510" s="35"/>
      <c r="L510" s="35"/>
      <c r="M510" s="35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>
        <v>60</v>
      </c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>
        <v>40</v>
      </c>
      <c r="DV510" s="36"/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10">
        <f t="shared" si="7"/>
        <v>240</v>
      </c>
      <c r="QL510" s="49"/>
      <c r="QM510" s="49"/>
      <c r="QN510" s="49"/>
      <c r="QO510" s="49"/>
      <c r="QP510" s="49"/>
      <c r="QQ510" s="53"/>
      <c r="QR510" s="49"/>
      <c r="QS510" s="1"/>
    </row>
    <row r="511" spans="1:461" s="2" customFormat="1" ht="12.75" customHeight="1" x14ac:dyDescent="0.2">
      <c r="A511" s="22">
        <v>44775</v>
      </c>
      <c r="B511" s="56" t="s">
        <v>535</v>
      </c>
      <c r="C511" s="34"/>
      <c r="D511" s="34"/>
      <c r="E511" s="35"/>
      <c r="F511" s="35"/>
      <c r="G511" s="35"/>
      <c r="H511" s="35"/>
      <c r="I511" s="35"/>
      <c r="J511" s="35"/>
      <c r="K511" s="35"/>
      <c r="L511" s="35"/>
      <c r="M511" s="35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>
        <v>8</v>
      </c>
      <c r="LT511" s="36"/>
      <c r="LU511" s="36"/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10">
        <f t="shared" si="7"/>
        <v>8</v>
      </c>
      <c r="QL511" s="49"/>
      <c r="QM511" s="49"/>
      <c r="QN511" s="49"/>
      <c r="QO511" s="49"/>
      <c r="QP511" s="49"/>
      <c r="QQ511" s="49"/>
      <c r="QR511" s="49"/>
      <c r="QS511" s="1"/>
    </row>
    <row r="512" spans="1:461" s="2" customFormat="1" ht="12.75" customHeight="1" x14ac:dyDescent="0.2">
      <c r="A512" s="22">
        <v>44775</v>
      </c>
      <c r="B512" s="56" t="s">
        <v>538</v>
      </c>
      <c r="C512" s="34"/>
      <c r="D512" s="34"/>
      <c r="E512" s="35"/>
      <c r="F512" s="35"/>
      <c r="G512" s="35"/>
      <c r="H512" s="35"/>
      <c r="I512" s="35"/>
      <c r="J512" s="35"/>
      <c r="K512" s="35"/>
      <c r="L512" s="35"/>
      <c r="M512" s="35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>
        <v>1.8</v>
      </c>
      <c r="HO512" s="36"/>
      <c r="HP512" s="36">
        <v>2.7</v>
      </c>
      <c r="HQ512" s="36"/>
      <c r="HR512" s="36"/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10">
        <f t="shared" si="7"/>
        <v>4.5</v>
      </c>
      <c r="QL512" s="49"/>
      <c r="QM512" s="54"/>
      <c r="QN512" s="49"/>
      <c r="QO512" s="49"/>
      <c r="QP512" s="49"/>
      <c r="QQ512" s="49"/>
      <c r="QR512" s="49">
        <v>525.63</v>
      </c>
      <c r="QS512" s="1"/>
    </row>
    <row r="513" spans="1:461" s="2" customFormat="1" ht="12.75" customHeight="1" x14ac:dyDescent="0.2">
      <c r="A513" s="22">
        <v>44775</v>
      </c>
      <c r="B513" s="30" t="s">
        <v>509</v>
      </c>
      <c r="C513" s="34"/>
      <c r="D513" s="34"/>
      <c r="E513" s="35"/>
      <c r="F513" s="35"/>
      <c r="G513" s="35"/>
      <c r="H513" s="35"/>
      <c r="I513" s="35"/>
      <c r="J513" s="35"/>
      <c r="K513" s="35"/>
      <c r="L513" s="35"/>
      <c r="M513" s="35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>
        <v>45</v>
      </c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10">
        <f t="shared" ref="QK513:QK598" si="8">SUBTOTAL(9,C513:QJ513)</f>
        <v>45</v>
      </c>
      <c r="QL513" s="49"/>
      <c r="QM513" s="54"/>
      <c r="QN513" s="49"/>
      <c r="QO513" s="49"/>
      <c r="QP513" s="49"/>
      <c r="QQ513" s="49"/>
      <c r="QR513" s="49"/>
      <c r="QS513" s="1"/>
    </row>
    <row r="514" spans="1:461" s="2" customFormat="1" ht="12.75" customHeight="1" x14ac:dyDescent="0.2">
      <c r="A514" s="22">
        <v>44775</v>
      </c>
      <c r="B514" s="25" t="s">
        <v>119</v>
      </c>
      <c r="C514" s="34"/>
      <c r="D514" s="34"/>
      <c r="E514" s="35"/>
      <c r="F514" s="35"/>
      <c r="G514" s="35"/>
      <c r="H514" s="35"/>
      <c r="I514" s="35"/>
      <c r="J514" s="35"/>
      <c r="K514" s="35"/>
      <c r="L514" s="35"/>
      <c r="M514" s="35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>
        <v>30</v>
      </c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10">
        <f t="shared" si="8"/>
        <v>30</v>
      </c>
      <c r="QL514" s="49"/>
      <c r="QM514" s="49"/>
      <c r="QN514" s="49"/>
      <c r="QO514" s="49"/>
      <c r="QP514" s="49"/>
      <c r="QQ514" s="49"/>
      <c r="QR514" s="49"/>
      <c r="QS514" s="1"/>
    </row>
    <row r="515" spans="1:461" s="2" customFormat="1" ht="12.75" customHeight="1" x14ac:dyDescent="0.2">
      <c r="A515" s="22">
        <v>44776</v>
      </c>
      <c r="B515" s="32" t="s">
        <v>19</v>
      </c>
      <c r="C515" s="34"/>
      <c r="D515" s="34"/>
      <c r="E515" s="35"/>
      <c r="F515" s="35"/>
      <c r="G515" s="35"/>
      <c r="H515" s="35"/>
      <c r="I515" s="35"/>
      <c r="J515" s="35"/>
      <c r="K515" s="35"/>
      <c r="L515" s="35"/>
      <c r="M515" s="35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>
        <v>45</v>
      </c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>
        <v>100</v>
      </c>
      <c r="DY515" s="36"/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>
        <v>150</v>
      </c>
      <c r="EX515" s="36"/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>
        <v>100</v>
      </c>
      <c r="QH515" s="36"/>
      <c r="QI515" s="36"/>
      <c r="QJ515" s="36"/>
      <c r="QK515" s="10">
        <f t="shared" si="8"/>
        <v>395</v>
      </c>
      <c r="QL515" s="49"/>
      <c r="QM515" s="49"/>
      <c r="QN515" s="49"/>
      <c r="QO515" s="49"/>
      <c r="QP515" s="49"/>
      <c r="QQ515" s="49"/>
      <c r="QR515" s="49"/>
      <c r="QS515" s="1"/>
    </row>
    <row r="516" spans="1:461" s="2" customFormat="1" ht="12.75" customHeight="1" x14ac:dyDescent="0.2">
      <c r="A516" s="22">
        <v>44776</v>
      </c>
      <c r="B516" s="30" t="s">
        <v>55</v>
      </c>
      <c r="C516" s="34"/>
      <c r="D516" s="34"/>
      <c r="E516" s="35"/>
      <c r="F516" s="35"/>
      <c r="G516" s="35"/>
      <c r="H516" s="35"/>
      <c r="I516" s="35"/>
      <c r="J516" s="35"/>
      <c r="K516" s="35"/>
      <c r="L516" s="35"/>
      <c r="M516" s="35"/>
      <c r="N516" s="36"/>
      <c r="O516" s="36"/>
      <c r="P516" s="36"/>
      <c r="Q516" s="36"/>
      <c r="R516" s="36"/>
      <c r="S516" s="36"/>
      <c r="T516" s="36"/>
      <c r="U516" s="36">
        <v>20</v>
      </c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>
        <v>2</v>
      </c>
      <c r="AY516" s="36"/>
      <c r="AZ516" s="36"/>
      <c r="BA516" s="36"/>
      <c r="BB516" s="36"/>
      <c r="BC516" s="36"/>
      <c r="BD516" s="36"/>
      <c r="BE516" s="36"/>
      <c r="BF516" s="36"/>
      <c r="BG516" s="36"/>
      <c r="BH516" s="36">
        <v>10</v>
      </c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>
        <v>70</v>
      </c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>
        <v>10</v>
      </c>
      <c r="KD516" s="36"/>
      <c r="KE516" s="36"/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>
        <v>10</v>
      </c>
      <c r="LD516" s="36"/>
      <c r="LE516" s="36"/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>
        <v>3</v>
      </c>
      <c r="LS516" s="36"/>
      <c r="LT516" s="36"/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>
        <v>30</v>
      </c>
      <c r="ML516" s="36"/>
      <c r="MM516" s="36"/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10">
        <f t="shared" si="8"/>
        <v>155</v>
      </c>
      <c r="QL516" s="49"/>
      <c r="QM516" s="49"/>
      <c r="QN516" s="49"/>
      <c r="QO516" s="49"/>
      <c r="QP516" s="49"/>
      <c r="QQ516" s="49"/>
      <c r="QR516" s="49"/>
      <c r="QS516" s="1"/>
    </row>
    <row r="517" spans="1:461" s="2" customFormat="1" ht="12.75" customHeight="1" x14ac:dyDescent="0.2">
      <c r="A517" s="22">
        <v>44776</v>
      </c>
      <c r="B517" s="25" t="s">
        <v>433</v>
      </c>
      <c r="C517" s="34"/>
      <c r="D517" s="34"/>
      <c r="E517" s="35"/>
      <c r="F517" s="35"/>
      <c r="G517" s="35"/>
      <c r="H517" s="35"/>
      <c r="I517" s="35"/>
      <c r="J517" s="35"/>
      <c r="K517" s="35"/>
      <c r="L517" s="35"/>
      <c r="M517" s="35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>
        <v>20</v>
      </c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>
        <v>30</v>
      </c>
      <c r="HH517" s="36"/>
      <c r="HI517" s="36"/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10">
        <f t="shared" si="8"/>
        <v>50</v>
      </c>
      <c r="QL517" s="49"/>
      <c r="QM517" s="54"/>
      <c r="QN517" s="49"/>
      <c r="QO517" s="49"/>
      <c r="QP517" s="49"/>
      <c r="QQ517" s="49"/>
      <c r="QR517" s="49">
        <v>3115.2</v>
      </c>
      <c r="QS517" s="1"/>
    </row>
    <row r="518" spans="1:461" s="2" customFormat="1" ht="12.75" customHeight="1" x14ac:dyDescent="0.2">
      <c r="A518" s="22">
        <v>44776</v>
      </c>
      <c r="B518" s="30" t="s">
        <v>257</v>
      </c>
      <c r="C518" s="34"/>
      <c r="D518" s="34"/>
      <c r="E518" s="35"/>
      <c r="F518" s="35"/>
      <c r="G518" s="35"/>
      <c r="H518" s="35"/>
      <c r="I518" s="35"/>
      <c r="J518" s="35"/>
      <c r="K518" s="35"/>
      <c r="L518" s="35"/>
      <c r="M518" s="35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>
        <v>20</v>
      </c>
      <c r="BM518" s="36"/>
      <c r="BN518" s="36"/>
      <c r="BO518" s="36">
        <v>20</v>
      </c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>
        <v>50</v>
      </c>
      <c r="LD518" s="36"/>
      <c r="LE518" s="36"/>
      <c r="LF518" s="36"/>
      <c r="LG518" s="36"/>
      <c r="LH518" s="36">
        <v>150</v>
      </c>
      <c r="LI518" s="36"/>
      <c r="LJ518" s="36"/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10">
        <f t="shared" si="8"/>
        <v>240</v>
      </c>
      <c r="QL518" s="49"/>
      <c r="QM518" s="49"/>
      <c r="QN518" s="49"/>
      <c r="QO518" s="49"/>
      <c r="QP518" s="49"/>
      <c r="QQ518" s="49"/>
      <c r="QR518" s="49"/>
      <c r="QS518" s="1"/>
    </row>
    <row r="519" spans="1:461" s="2" customFormat="1" ht="12.75" customHeight="1" x14ac:dyDescent="0.2">
      <c r="A519" s="22">
        <v>44776</v>
      </c>
      <c r="B519" s="25" t="s">
        <v>454</v>
      </c>
      <c r="C519" s="34"/>
      <c r="D519" s="34"/>
      <c r="E519" s="35"/>
      <c r="F519" s="35"/>
      <c r="G519" s="35"/>
      <c r="H519" s="35"/>
      <c r="I519" s="35"/>
      <c r="J519" s="35"/>
      <c r="K519" s="35"/>
      <c r="L519" s="35"/>
      <c r="M519" s="35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>
        <v>10</v>
      </c>
      <c r="MX519" s="36"/>
      <c r="MY519" s="36"/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10">
        <f t="shared" si="8"/>
        <v>10</v>
      </c>
      <c r="QL519" s="49"/>
      <c r="QM519" s="54"/>
      <c r="QN519" s="49"/>
      <c r="QO519" s="49"/>
      <c r="QP519" s="49"/>
      <c r="QQ519" s="49"/>
      <c r="QR519" s="49"/>
      <c r="QS519" s="1"/>
    </row>
    <row r="520" spans="1:461" s="2" customFormat="1" ht="12.75" customHeight="1" x14ac:dyDescent="0.2">
      <c r="A520" s="22">
        <v>44776</v>
      </c>
      <c r="B520" s="55" t="s">
        <v>477</v>
      </c>
      <c r="C520" s="34"/>
      <c r="D520" s="34"/>
      <c r="E520" s="35"/>
      <c r="F520" s="35"/>
      <c r="G520" s="35"/>
      <c r="H520" s="35"/>
      <c r="I520" s="35"/>
      <c r="J520" s="35"/>
      <c r="K520" s="35"/>
      <c r="L520" s="35"/>
      <c r="M520" s="35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>
        <v>15</v>
      </c>
      <c r="GW520" s="36"/>
      <c r="GX520" s="36"/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10">
        <f t="shared" si="8"/>
        <v>15</v>
      </c>
      <c r="QL520" s="49"/>
      <c r="QM520" s="54"/>
      <c r="QN520" s="49"/>
      <c r="QO520" s="49"/>
      <c r="QP520" s="49"/>
      <c r="QQ520" s="49"/>
      <c r="QR520" s="49"/>
      <c r="QS520" s="1"/>
    </row>
    <row r="521" spans="1:461" s="2" customFormat="1" ht="12.75" customHeight="1" x14ac:dyDescent="0.2">
      <c r="A521" s="22">
        <v>44777</v>
      </c>
      <c r="B521" s="25" t="s">
        <v>261</v>
      </c>
      <c r="C521" s="34"/>
      <c r="D521" s="34"/>
      <c r="E521" s="35"/>
      <c r="F521" s="35"/>
      <c r="G521" s="35"/>
      <c r="H521" s="35"/>
      <c r="I521" s="35"/>
      <c r="J521" s="35"/>
      <c r="K521" s="35"/>
      <c r="L521" s="35"/>
      <c r="M521" s="35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>
        <v>10</v>
      </c>
      <c r="IW521" s="36"/>
      <c r="IX521" s="36"/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10">
        <f t="shared" si="8"/>
        <v>10</v>
      </c>
      <c r="QL521" s="49"/>
      <c r="QM521" s="49"/>
      <c r="QN521" s="49"/>
      <c r="QO521" s="49"/>
      <c r="QP521" s="49"/>
      <c r="QQ521" s="49"/>
      <c r="QR521" s="49"/>
      <c r="QS521" s="1"/>
    </row>
    <row r="522" spans="1:461" s="2" customFormat="1" ht="12.75" customHeight="1" x14ac:dyDescent="0.2">
      <c r="A522" s="22">
        <v>44777</v>
      </c>
      <c r="B522" s="56" t="s">
        <v>358</v>
      </c>
      <c r="C522" s="34"/>
      <c r="D522" s="34"/>
      <c r="E522" s="35"/>
      <c r="F522" s="35"/>
      <c r="G522" s="35"/>
      <c r="H522" s="35"/>
      <c r="I522" s="35"/>
      <c r="J522" s="35"/>
      <c r="K522" s="35"/>
      <c r="L522" s="35"/>
      <c r="M522" s="35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>
        <v>1</v>
      </c>
      <c r="GO522" s="36"/>
      <c r="GP522" s="36"/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10">
        <f t="shared" si="8"/>
        <v>1</v>
      </c>
      <c r="QL522" s="49"/>
      <c r="QM522" s="49"/>
      <c r="QN522" s="49"/>
      <c r="QO522" s="49"/>
      <c r="QP522" s="49"/>
      <c r="QQ522" s="49"/>
      <c r="QR522" s="49"/>
      <c r="QS522" s="1"/>
    </row>
    <row r="523" spans="1:461" s="2" customFormat="1" ht="12.75" customHeight="1" x14ac:dyDescent="0.2">
      <c r="A523" s="22">
        <v>44777</v>
      </c>
      <c r="B523" s="30" t="s">
        <v>332</v>
      </c>
      <c r="C523" s="34"/>
      <c r="D523" s="34"/>
      <c r="E523" s="35"/>
      <c r="F523" s="35"/>
      <c r="G523" s="35"/>
      <c r="H523" s="35"/>
      <c r="I523" s="35"/>
      <c r="J523" s="35"/>
      <c r="K523" s="35"/>
      <c r="L523" s="35"/>
      <c r="M523" s="35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>
        <v>10</v>
      </c>
      <c r="JV523" s="36"/>
      <c r="JW523" s="36"/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10">
        <f t="shared" si="8"/>
        <v>10</v>
      </c>
      <c r="QL523" s="49"/>
      <c r="QM523" s="54"/>
      <c r="QN523" s="49"/>
      <c r="QO523" s="49"/>
      <c r="QP523" s="49"/>
      <c r="QQ523" s="49"/>
      <c r="QR523" s="49"/>
      <c r="QS523" s="1"/>
    </row>
    <row r="524" spans="1:461" s="2" customFormat="1" ht="12.75" customHeight="1" x14ac:dyDescent="0.2">
      <c r="A524" s="22">
        <v>44777</v>
      </c>
      <c r="B524" s="55" t="s">
        <v>362</v>
      </c>
      <c r="C524" s="34"/>
      <c r="D524" s="34"/>
      <c r="E524" s="35"/>
      <c r="F524" s="35"/>
      <c r="G524" s="35"/>
      <c r="H524" s="35"/>
      <c r="I524" s="35"/>
      <c r="J524" s="35"/>
      <c r="K524" s="35"/>
      <c r="L524" s="35"/>
      <c r="M524" s="35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>
        <v>2</v>
      </c>
      <c r="OB524" s="36"/>
      <c r="OC524" s="36"/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10">
        <f t="shared" si="8"/>
        <v>2</v>
      </c>
      <c r="QL524" s="49"/>
      <c r="QM524" s="54"/>
      <c r="QN524" s="49"/>
      <c r="QO524" s="49"/>
      <c r="QP524" s="49"/>
      <c r="QQ524" s="49">
        <v>0.02</v>
      </c>
      <c r="QR524" s="49"/>
      <c r="QS524" s="1"/>
    </row>
    <row r="525" spans="1:461" s="2" customFormat="1" ht="12.75" customHeight="1" x14ac:dyDescent="0.2">
      <c r="A525" s="22">
        <v>44777</v>
      </c>
      <c r="B525" s="25" t="s">
        <v>116</v>
      </c>
      <c r="C525" s="34"/>
      <c r="D525" s="34"/>
      <c r="E525" s="35"/>
      <c r="F525" s="35"/>
      <c r="G525" s="35"/>
      <c r="H525" s="35"/>
      <c r="I525" s="35"/>
      <c r="J525" s="35"/>
      <c r="K525" s="35"/>
      <c r="L525" s="35"/>
      <c r="M525" s="35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>
        <v>20</v>
      </c>
      <c r="GO525" s="36"/>
      <c r="GP525" s="36"/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10">
        <f t="shared" si="8"/>
        <v>20</v>
      </c>
      <c r="QL525" s="49"/>
      <c r="QM525" s="49"/>
      <c r="QN525" s="49"/>
      <c r="QO525" s="49"/>
      <c r="QP525" s="49"/>
      <c r="QQ525" s="49"/>
      <c r="QR525" s="49"/>
      <c r="QS525" s="1"/>
    </row>
    <row r="526" spans="1:461" s="2" customFormat="1" ht="12.75" customHeight="1" x14ac:dyDescent="0.2">
      <c r="A526" s="22">
        <v>44777</v>
      </c>
      <c r="B526" s="56" t="s">
        <v>385</v>
      </c>
      <c r="C526" s="34"/>
      <c r="D526" s="34"/>
      <c r="E526" s="35"/>
      <c r="F526" s="35"/>
      <c r="G526" s="35"/>
      <c r="H526" s="35"/>
      <c r="I526" s="35"/>
      <c r="J526" s="35"/>
      <c r="K526" s="35"/>
      <c r="L526" s="35"/>
      <c r="M526" s="35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>
        <v>1</v>
      </c>
      <c r="OM526" s="36"/>
      <c r="ON526" s="36"/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10">
        <f t="shared" si="8"/>
        <v>1</v>
      </c>
      <c r="QL526" s="49"/>
      <c r="QM526" s="54"/>
      <c r="QN526" s="49"/>
      <c r="QO526" s="49"/>
      <c r="QP526" s="49"/>
      <c r="QQ526" s="49"/>
      <c r="QR526" s="49"/>
      <c r="QS526" s="1"/>
    </row>
    <row r="527" spans="1:461" s="2" customFormat="1" ht="12.75" customHeight="1" x14ac:dyDescent="0.2">
      <c r="A527" s="22">
        <v>44777</v>
      </c>
      <c r="B527" s="30" t="s">
        <v>173</v>
      </c>
      <c r="C527" s="34"/>
      <c r="D527" s="34"/>
      <c r="E527" s="35"/>
      <c r="F527" s="35"/>
      <c r="G527" s="35"/>
      <c r="H527" s="35"/>
      <c r="I527" s="35"/>
      <c r="J527" s="35"/>
      <c r="K527" s="35"/>
      <c r="L527" s="35"/>
      <c r="M527" s="35"/>
      <c r="N527" s="36"/>
      <c r="O527" s="36"/>
      <c r="P527" s="36"/>
      <c r="Q527" s="36"/>
      <c r="R527" s="36">
        <v>10</v>
      </c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10">
        <f t="shared" si="8"/>
        <v>10</v>
      </c>
      <c r="QL527" s="49"/>
      <c r="QM527" s="49"/>
      <c r="QN527" s="49"/>
      <c r="QO527" s="49"/>
      <c r="QP527" s="49"/>
      <c r="QQ527" s="49"/>
      <c r="QR527" s="49"/>
      <c r="QS527" s="1"/>
    </row>
    <row r="528" spans="1:461" s="2" customFormat="1" ht="12.75" customHeight="1" x14ac:dyDescent="0.2">
      <c r="A528" s="22">
        <v>44777</v>
      </c>
      <c r="B528" s="25" t="s">
        <v>468</v>
      </c>
      <c r="C528" s="34"/>
      <c r="D528" s="34"/>
      <c r="E528" s="35"/>
      <c r="F528" s="35"/>
      <c r="G528" s="35"/>
      <c r="H528" s="35"/>
      <c r="I528" s="35"/>
      <c r="J528" s="35"/>
      <c r="K528" s="35"/>
      <c r="L528" s="35"/>
      <c r="M528" s="35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>
        <v>1.1000000000000001</v>
      </c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>
        <v>60</v>
      </c>
      <c r="KO528" s="36"/>
      <c r="KP528" s="36"/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10">
        <f t="shared" si="8"/>
        <v>61.1</v>
      </c>
      <c r="QL528" s="49"/>
      <c r="QM528" s="49"/>
      <c r="QN528" s="49"/>
      <c r="QO528" s="49"/>
      <c r="QP528" s="49"/>
      <c r="QQ528" s="49"/>
      <c r="QR528" s="49"/>
      <c r="QS528" s="1"/>
    </row>
    <row r="529" spans="1:461" s="2" customFormat="1" ht="12.75" customHeight="1" x14ac:dyDescent="0.2">
      <c r="A529" s="22">
        <v>44777</v>
      </c>
      <c r="B529" s="25" t="s">
        <v>498</v>
      </c>
      <c r="C529" s="34"/>
      <c r="D529" s="34"/>
      <c r="E529" s="35"/>
      <c r="F529" s="35"/>
      <c r="G529" s="35"/>
      <c r="H529" s="35"/>
      <c r="I529" s="35"/>
      <c r="J529" s="35"/>
      <c r="K529" s="35"/>
      <c r="L529" s="35"/>
      <c r="M529" s="35"/>
      <c r="N529" s="36"/>
      <c r="O529" s="36"/>
      <c r="P529" s="36"/>
      <c r="Q529" s="36"/>
      <c r="R529" s="36"/>
      <c r="S529" s="36"/>
      <c r="T529" s="36"/>
      <c r="U529" s="36">
        <v>10</v>
      </c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10">
        <f t="shared" si="8"/>
        <v>10</v>
      </c>
      <c r="QL529" s="49"/>
      <c r="QM529" s="49"/>
      <c r="QN529" s="49"/>
      <c r="QO529" s="49"/>
      <c r="QP529" s="49"/>
      <c r="QQ529" s="49"/>
      <c r="QR529" s="49"/>
      <c r="QS529" s="1"/>
    </row>
    <row r="530" spans="1:461" s="2" customFormat="1" ht="12.75" customHeight="1" x14ac:dyDescent="0.2">
      <c r="A530" s="22">
        <v>44777</v>
      </c>
      <c r="B530" s="30" t="s">
        <v>68</v>
      </c>
      <c r="C530" s="34"/>
      <c r="D530" s="34"/>
      <c r="E530" s="35"/>
      <c r="F530" s="35"/>
      <c r="G530" s="35"/>
      <c r="H530" s="35"/>
      <c r="I530" s="35"/>
      <c r="J530" s="35"/>
      <c r="K530" s="35"/>
      <c r="L530" s="35"/>
      <c r="M530" s="35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>
        <v>10</v>
      </c>
      <c r="AU530" s="36"/>
      <c r="AV530" s="36"/>
      <c r="AW530" s="36"/>
      <c r="AX530" s="36"/>
      <c r="AY530" s="36"/>
      <c r="AZ530" s="36"/>
      <c r="BA530" s="36">
        <v>50</v>
      </c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>
        <v>10</v>
      </c>
      <c r="GU530" s="36"/>
      <c r="GV530" s="36"/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>
        <v>10</v>
      </c>
      <c r="HV530" s="36"/>
      <c r="HW530" s="36"/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10">
        <f t="shared" si="8"/>
        <v>80</v>
      </c>
      <c r="QL530" s="49"/>
      <c r="QM530" s="49"/>
      <c r="QN530" s="49"/>
      <c r="QO530" s="49"/>
      <c r="QP530" s="49"/>
      <c r="QQ530" s="49"/>
      <c r="QR530" s="49"/>
      <c r="QS530" s="1"/>
    </row>
    <row r="531" spans="1:461" s="2" customFormat="1" ht="12.75" customHeight="1" x14ac:dyDescent="0.2">
      <c r="A531" s="22">
        <v>44778</v>
      </c>
      <c r="B531" s="30" t="s">
        <v>326</v>
      </c>
      <c r="C531" s="34"/>
      <c r="D531" s="34"/>
      <c r="E531" s="35"/>
      <c r="F531" s="35"/>
      <c r="G531" s="35"/>
      <c r="H531" s="35"/>
      <c r="I531" s="35"/>
      <c r="J531" s="35"/>
      <c r="K531" s="35"/>
      <c r="L531" s="35"/>
      <c r="M531" s="35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>
        <v>5</v>
      </c>
      <c r="HZ531" s="36"/>
      <c r="IA531" s="36"/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10">
        <f t="shared" si="8"/>
        <v>5</v>
      </c>
      <c r="QL531" s="49"/>
      <c r="QM531" s="54"/>
      <c r="QN531" s="49"/>
      <c r="QO531" s="49"/>
      <c r="QP531" s="49"/>
      <c r="QQ531" s="49"/>
      <c r="QR531" s="49"/>
      <c r="QS531" s="1"/>
    </row>
    <row r="532" spans="1:461" s="2" customFormat="1" ht="12.75" customHeight="1" x14ac:dyDescent="0.2">
      <c r="A532" s="22">
        <v>44778</v>
      </c>
      <c r="B532" s="30" t="s">
        <v>410</v>
      </c>
      <c r="C532" s="34"/>
      <c r="D532" s="34"/>
      <c r="E532" s="35"/>
      <c r="F532" s="35"/>
      <c r="G532" s="35"/>
      <c r="H532" s="35"/>
      <c r="I532" s="35"/>
      <c r="J532" s="35"/>
      <c r="K532" s="35"/>
      <c r="L532" s="35"/>
      <c r="M532" s="35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>
        <v>5</v>
      </c>
      <c r="OS532" s="36"/>
      <c r="OT532" s="36"/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10">
        <f t="shared" si="8"/>
        <v>5</v>
      </c>
      <c r="QL532" s="49"/>
      <c r="QM532" s="54"/>
      <c r="QN532" s="49"/>
      <c r="QO532" s="49"/>
      <c r="QP532" s="49"/>
      <c r="QQ532" s="49"/>
      <c r="QR532" s="49"/>
      <c r="QS532" s="1"/>
    </row>
    <row r="533" spans="1:461" s="2" customFormat="1" ht="12.75" customHeight="1" x14ac:dyDescent="0.2">
      <c r="A533" s="22">
        <v>44778</v>
      </c>
      <c r="B533" s="25" t="s">
        <v>532</v>
      </c>
      <c r="C533" s="34"/>
      <c r="D533" s="34"/>
      <c r="E533" s="35"/>
      <c r="F533" s="35"/>
      <c r="G533" s="35"/>
      <c r="H533" s="35"/>
      <c r="I533" s="35"/>
      <c r="J533" s="35"/>
      <c r="K533" s="35"/>
      <c r="L533" s="35"/>
      <c r="M533" s="35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>
        <v>20</v>
      </c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>
        <v>10</v>
      </c>
      <c r="DU533" s="36"/>
      <c r="DV533" s="36">
        <v>2.7</v>
      </c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10">
        <f t="shared" si="8"/>
        <v>32.700000000000003</v>
      </c>
      <c r="QL533" s="49"/>
      <c r="QM533" s="54"/>
      <c r="QN533" s="49"/>
      <c r="QO533" s="49"/>
      <c r="QP533" s="49"/>
      <c r="QQ533" s="49"/>
      <c r="QR533" s="49">
        <f>612+1070.4+129.06</f>
        <v>1811.46</v>
      </c>
      <c r="QS533" s="1"/>
    </row>
    <row r="534" spans="1:461" s="2" customFormat="1" ht="12.75" customHeight="1" x14ac:dyDescent="0.2">
      <c r="A534" s="22">
        <v>44778</v>
      </c>
      <c r="B534" s="30" t="s">
        <v>458</v>
      </c>
      <c r="C534" s="34"/>
      <c r="D534" s="34"/>
      <c r="E534" s="35"/>
      <c r="F534" s="35"/>
      <c r="G534" s="35"/>
      <c r="H534" s="35"/>
      <c r="I534" s="35"/>
      <c r="J534" s="35"/>
      <c r="K534" s="35"/>
      <c r="L534" s="35"/>
      <c r="M534" s="35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>
        <v>40</v>
      </c>
      <c r="EX534" s="36"/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10">
        <f t="shared" si="8"/>
        <v>40</v>
      </c>
      <c r="QL534" s="49"/>
      <c r="QM534" s="54"/>
      <c r="QN534" s="49"/>
      <c r="QO534" s="49"/>
      <c r="QP534" s="49"/>
      <c r="QQ534" s="49"/>
      <c r="QR534" s="49"/>
      <c r="QS534" s="1"/>
    </row>
    <row r="535" spans="1:461" s="2" customFormat="1" ht="12.75" customHeight="1" x14ac:dyDescent="0.2">
      <c r="A535" s="22">
        <v>44781</v>
      </c>
      <c r="B535" s="30" t="s">
        <v>37</v>
      </c>
      <c r="C535" s="34"/>
      <c r="D535" s="34"/>
      <c r="E535" s="35"/>
      <c r="F535" s="35"/>
      <c r="G535" s="35"/>
      <c r="H535" s="35"/>
      <c r="I535" s="35"/>
      <c r="J535" s="35"/>
      <c r="K535" s="35"/>
      <c r="L535" s="35"/>
      <c r="M535" s="35"/>
      <c r="N535" s="36"/>
      <c r="O535" s="36"/>
      <c r="P535" s="36"/>
      <c r="Q535" s="36">
        <v>10</v>
      </c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>
        <v>1</v>
      </c>
      <c r="OM535" s="36"/>
      <c r="ON535" s="36"/>
      <c r="OO535" s="36"/>
      <c r="OP535" s="36"/>
      <c r="OQ535" s="36"/>
      <c r="OR535" s="36"/>
      <c r="OS535" s="36"/>
      <c r="OT535" s="36"/>
      <c r="OU535" s="36">
        <v>1</v>
      </c>
      <c r="OV535" s="36"/>
      <c r="OW535" s="36"/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10">
        <f t="shared" si="8"/>
        <v>12</v>
      </c>
      <c r="QL535" s="49"/>
      <c r="QM535" s="49"/>
      <c r="QN535" s="49"/>
      <c r="QO535" s="49"/>
      <c r="QP535" s="49"/>
      <c r="QQ535" s="49"/>
      <c r="QR535" s="49"/>
      <c r="QS535" s="1"/>
    </row>
    <row r="536" spans="1:461" s="2" customFormat="1" ht="12.75" customHeight="1" x14ac:dyDescent="0.2">
      <c r="A536" s="22">
        <v>44781</v>
      </c>
      <c r="B536" s="30" t="s">
        <v>386</v>
      </c>
      <c r="C536" s="34"/>
      <c r="D536" s="34"/>
      <c r="E536" s="35"/>
      <c r="F536" s="35"/>
      <c r="G536" s="35"/>
      <c r="H536" s="35"/>
      <c r="I536" s="35"/>
      <c r="J536" s="35"/>
      <c r="K536" s="35"/>
      <c r="L536" s="35"/>
      <c r="M536" s="35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>
        <v>2</v>
      </c>
      <c r="GO536" s="36"/>
      <c r="GP536" s="36"/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10">
        <f t="shared" si="8"/>
        <v>2</v>
      </c>
      <c r="QL536" s="49"/>
      <c r="QM536" s="54"/>
      <c r="QN536" s="49"/>
      <c r="QO536" s="49"/>
      <c r="QP536" s="49"/>
      <c r="QQ536" s="49"/>
      <c r="QR536" s="49"/>
      <c r="QS536" s="1"/>
    </row>
    <row r="537" spans="1:461" s="2" customFormat="1" ht="12.75" customHeight="1" x14ac:dyDescent="0.2">
      <c r="A537" s="22">
        <v>44781</v>
      </c>
      <c r="B537" s="25" t="s">
        <v>443</v>
      </c>
      <c r="C537" s="34"/>
      <c r="D537" s="34"/>
      <c r="E537" s="35"/>
      <c r="F537" s="35"/>
      <c r="G537" s="35"/>
      <c r="H537" s="35"/>
      <c r="I537" s="35"/>
      <c r="J537" s="35"/>
      <c r="K537" s="35"/>
      <c r="L537" s="35"/>
      <c r="M537" s="35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>
        <v>50</v>
      </c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>
        <v>10</v>
      </c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>
        <v>2</v>
      </c>
      <c r="PJ537" s="36"/>
      <c r="PK537" s="36"/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10">
        <f t="shared" si="8"/>
        <v>62</v>
      </c>
      <c r="QL537" s="49"/>
      <c r="QM537" s="54"/>
      <c r="QN537" s="49"/>
      <c r="QO537" s="49"/>
      <c r="QP537" s="49"/>
      <c r="QQ537" s="49"/>
      <c r="QR537" s="49">
        <v>213.6</v>
      </c>
      <c r="QS537" s="1"/>
    </row>
    <row r="538" spans="1:461" s="2" customFormat="1" ht="12.75" customHeight="1" x14ac:dyDescent="0.2">
      <c r="A538" s="22">
        <v>44782</v>
      </c>
      <c r="B538" s="25" t="s">
        <v>468</v>
      </c>
      <c r="C538" s="34"/>
      <c r="D538" s="34"/>
      <c r="E538" s="35"/>
      <c r="F538" s="35"/>
      <c r="G538" s="35"/>
      <c r="H538" s="35"/>
      <c r="I538" s="35"/>
      <c r="J538" s="35"/>
      <c r="K538" s="35"/>
      <c r="L538" s="35"/>
      <c r="M538" s="35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>
        <v>1</v>
      </c>
      <c r="FH538" s="36"/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>
        <v>3.3</v>
      </c>
      <c r="IN538" s="36"/>
      <c r="IO538" s="36"/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>
        <v>10</v>
      </c>
      <c r="KY538" s="36">
        <v>10</v>
      </c>
      <c r="KZ538" s="36"/>
      <c r="LA538" s="36"/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10">
        <f t="shared" si="8"/>
        <v>24.3</v>
      </c>
      <c r="QL538" s="49"/>
      <c r="QM538" s="49"/>
      <c r="QN538" s="49"/>
      <c r="QO538" s="49"/>
      <c r="QP538" s="49"/>
      <c r="QQ538" s="49"/>
      <c r="QR538" s="49"/>
      <c r="QS538" s="1"/>
    </row>
    <row r="539" spans="1:461" s="2" customFormat="1" ht="12.75" customHeight="1" x14ac:dyDescent="0.2">
      <c r="A539" s="22">
        <v>44782</v>
      </c>
      <c r="B539" s="30" t="s">
        <v>216</v>
      </c>
      <c r="C539" s="34"/>
      <c r="D539" s="34"/>
      <c r="E539" s="35"/>
      <c r="F539" s="35"/>
      <c r="G539" s="35"/>
      <c r="H539" s="35"/>
      <c r="I539" s="35"/>
      <c r="J539" s="35"/>
      <c r="K539" s="35"/>
      <c r="L539" s="35"/>
      <c r="M539" s="35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>
        <v>20</v>
      </c>
      <c r="EQ539" s="36"/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>
        <v>18</v>
      </c>
      <c r="IG539" s="36"/>
      <c r="IH539" s="36"/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>
        <v>10</v>
      </c>
      <c r="LN539" s="36"/>
      <c r="LO539" s="36"/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>
        <v>10</v>
      </c>
      <c r="PL539" s="36"/>
      <c r="PM539" s="36">
        <v>20</v>
      </c>
      <c r="PN539" s="36"/>
      <c r="PO539" s="36"/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10">
        <f t="shared" si="8"/>
        <v>78</v>
      </c>
      <c r="QL539" s="49"/>
      <c r="QM539" s="49"/>
      <c r="QN539" s="49"/>
      <c r="QO539" s="49"/>
      <c r="QP539" s="49"/>
      <c r="QQ539" s="49"/>
      <c r="QR539" s="49"/>
      <c r="QS539" s="1"/>
    </row>
    <row r="540" spans="1:461" s="2" customFormat="1" ht="12.75" customHeight="1" x14ac:dyDescent="0.2">
      <c r="A540" s="22">
        <v>44782</v>
      </c>
      <c r="B540" s="25" t="s">
        <v>261</v>
      </c>
      <c r="C540" s="34"/>
      <c r="D540" s="34"/>
      <c r="E540" s="35"/>
      <c r="F540" s="35"/>
      <c r="G540" s="35"/>
      <c r="H540" s="35"/>
      <c r="I540" s="35"/>
      <c r="J540" s="35"/>
      <c r="K540" s="35"/>
      <c r="L540" s="35"/>
      <c r="M540" s="35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>
        <v>230</v>
      </c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10">
        <f t="shared" si="8"/>
        <v>230</v>
      </c>
      <c r="QL540" s="49"/>
      <c r="QM540" s="49"/>
      <c r="QN540" s="49"/>
      <c r="QO540" s="49"/>
      <c r="QP540" s="49"/>
      <c r="QQ540" s="49"/>
      <c r="QR540" s="49"/>
      <c r="QS540" s="1"/>
    </row>
    <row r="541" spans="1:461" s="2" customFormat="1" ht="12.75" customHeight="1" x14ac:dyDescent="0.2">
      <c r="A541" s="22">
        <v>44782</v>
      </c>
      <c r="B541" s="25" t="s">
        <v>425</v>
      </c>
      <c r="C541" s="34"/>
      <c r="D541" s="34"/>
      <c r="E541" s="35"/>
      <c r="F541" s="35"/>
      <c r="G541" s="35"/>
      <c r="H541" s="35"/>
      <c r="I541" s="35"/>
      <c r="J541" s="35"/>
      <c r="K541" s="35"/>
      <c r="L541" s="35"/>
      <c r="M541" s="35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>
        <v>60</v>
      </c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10">
        <f t="shared" si="8"/>
        <v>60</v>
      </c>
      <c r="QL541" s="49"/>
      <c r="QM541" s="49"/>
      <c r="QN541" s="49"/>
      <c r="QO541" s="49"/>
      <c r="QP541" s="49"/>
      <c r="QQ541" s="49"/>
      <c r="QR541" s="49"/>
      <c r="QS541" s="1"/>
    </row>
    <row r="542" spans="1:461" s="2" customFormat="1" ht="12.75" customHeight="1" x14ac:dyDescent="0.2">
      <c r="A542" s="22">
        <v>44782</v>
      </c>
      <c r="B542" s="30" t="s">
        <v>173</v>
      </c>
      <c r="C542" s="34"/>
      <c r="D542" s="34"/>
      <c r="E542" s="35"/>
      <c r="F542" s="35"/>
      <c r="G542" s="35"/>
      <c r="H542" s="35"/>
      <c r="I542" s="35"/>
      <c r="J542" s="35"/>
      <c r="K542" s="35"/>
      <c r="L542" s="35"/>
      <c r="M542" s="35"/>
      <c r="N542" s="36"/>
      <c r="O542" s="36"/>
      <c r="P542" s="36"/>
      <c r="Q542" s="36"/>
      <c r="R542" s="36">
        <v>10</v>
      </c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>
        <v>20</v>
      </c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10">
        <f t="shared" si="8"/>
        <v>30</v>
      </c>
      <c r="QL542" s="49"/>
      <c r="QM542" s="49"/>
      <c r="QN542" s="49"/>
      <c r="QO542" s="49"/>
      <c r="QP542" s="49"/>
      <c r="QQ542" s="49"/>
      <c r="QR542" s="49"/>
      <c r="QS542" s="1"/>
    </row>
    <row r="543" spans="1:461" s="2" customFormat="1" ht="12.75" customHeight="1" x14ac:dyDescent="0.2">
      <c r="A543" s="22">
        <v>44782</v>
      </c>
      <c r="B543" s="30" t="s">
        <v>455</v>
      </c>
      <c r="C543" s="34"/>
      <c r="D543" s="34"/>
      <c r="E543" s="35"/>
      <c r="F543" s="35"/>
      <c r="G543" s="35"/>
      <c r="H543" s="35"/>
      <c r="I543" s="35"/>
      <c r="J543" s="35"/>
      <c r="K543" s="35"/>
      <c r="L543" s="35"/>
      <c r="M543" s="35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>
        <v>1.2</v>
      </c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10">
        <f t="shared" si="8"/>
        <v>1.2</v>
      </c>
      <c r="QL543" s="49"/>
      <c r="QM543" s="54"/>
      <c r="QN543" s="49"/>
      <c r="QO543" s="49"/>
      <c r="QP543" s="49"/>
      <c r="QQ543" s="49"/>
      <c r="QR543" s="49"/>
      <c r="QS543" s="1"/>
    </row>
    <row r="544" spans="1:461" s="2" customFormat="1" ht="12.75" customHeight="1" x14ac:dyDescent="0.2">
      <c r="A544" s="22">
        <v>44782</v>
      </c>
      <c r="B544" s="25" t="s">
        <v>25</v>
      </c>
      <c r="C544" s="34"/>
      <c r="D544" s="34"/>
      <c r="E544" s="35"/>
      <c r="F544" s="35"/>
      <c r="G544" s="35"/>
      <c r="H544" s="35"/>
      <c r="I544" s="35"/>
      <c r="J544" s="35"/>
      <c r="K544" s="35"/>
      <c r="L544" s="35"/>
      <c r="M544" s="35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>
        <v>30</v>
      </c>
      <c r="GW544" s="36"/>
      <c r="GX544" s="36"/>
      <c r="GY544" s="36"/>
      <c r="GZ544" s="36"/>
      <c r="HA544" s="36"/>
      <c r="HB544" s="36"/>
      <c r="HC544" s="36"/>
      <c r="HD544" s="36">
        <v>10</v>
      </c>
      <c r="HE544" s="36"/>
      <c r="HF544" s="36"/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>
        <v>100</v>
      </c>
      <c r="JU544" s="36"/>
      <c r="JV544" s="36"/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10">
        <f t="shared" si="8"/>
        <v>140</v>
      </c>
      <c r="QL544" s="49"/>
      <c r="QM544" s="49"/>
      <c r="QN544" s="49"/>
      <c r="QO544" s="49"/>
      <c r="QP544" s="49"/>
      <c r="QQ544" s="49"/>
      <c r="QR544" s="49"/>
      <c r="QS544" s="1"/>
    </row>
    <row r="545" spans="1:461" s="2" customFormat="1" ht="12.75" customHeight="1" x14ac:dyDescent="0.2">
      <c r="A545" s="22">
        <v>44782</v>
      </c>
      <c r="B545" s="56" t="s">
        <v>445</v>
      </c>
      <c r="C545" s="34"/>
      <c r="D545" s="34"/>
      <c r="E545" s="35"/>
      <c r="F545" s="35"/>
      <c r="G545" s="35"/>
      <c r="H545" s="35"/>
      <c r="I545" s="35"/>
      <c r="J545" s="35"/>
      <c r="K545" s="35"/>
      <c r="L545" s="35"/>
      <c r="M545" s="35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>
        <v>10</v>
      </c>
      <c r="EX545" s="36"/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10">
        <f t="shared" si="8"/>
        <v>10</v>
      </c>
      <c r="QL545" s="49"/>
      <c r="QM545" s="54"/>
      <c r="QN545" s="49"/>
      <c r="QO545" s="49"/>
      <c r="QP545" s="49"/>
      <c r="QQ545" s="49"/>
      <c r="QR545" s="49"/>
      <c r="QS545" s="1"/>
    </row>
    <row r="546" spans="1:461" s="2" customFormat="1" ht="12.75" customHeight="1" x14ac:dyDescent="0.2">
      <c r="A546" s="22">
        <v>44782</v>
      </c>
      <c r="B546" s="25" t="s">
        <v>454</v>
      </c>
      <c r="C546" s="34"/>
      <c r="D546" s="34"/>
      <c r="E546" s="35"/>
      <c r="F546" s="35"/>
      <c r="G546" s="35"/>
      <c r="H546" s="35"/>
      <c r="I546" s="35"/>
      <c r="J546" s="35"/>
      <c r="K546" s="35"/>
      <c r="L546" s="35"/>
      <c r="M546" s="35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>
        <v>1</v>
      </c>
      <c r="JU546" s="36"/>
      <c r="JV546" s="36"/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10">
        <f t="shared" si="8"/>
        <v>1</v>
      </c>
      <c r="QL546" s="49"/>
      <c r="QM546" s="54"/>
      <c r="QN546" s="49"/>
      <c r="QO546" s="49"/>
      <c r="QP546" s="49"/>
      <c r="QQ546" s="49"/>
      <c r="QR546" s="49"/>
      <c r="QS546" s="1"/>
    </row>
    <row r="547" spans="1:461" s="2" customFormat="1" ht="12.75" customHeight="1" x14ac:dyDescent="0.2">
      <c r="A547" s="22">
        <v>44783</v>
      </c>
      <c r="B547" s="30" t="s">
        <v>36</v>
      </c>
      <c r="C547" s="34"/>
      <c r="D547" s="34"/>
      <c r="E547" s="35"/>
      <c r="F547" s="35"/>
      <c r="G547" s="35"/>
      <c r="H547" s="35"/>
      <c r="I547" s="35"/>
      <c r="J547" s="35"/>
      <c r="K547" s="35"/>
      <c r="L547" s="35"/>
      <c r="M547" s="35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>
        <v>150</v>
      </c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10">
        <f t="shared" si="8"/>
        <v>150</v>
      </c>
      <c r="QL547" s="49"/>
      <c r="QM547" s="49"/>
      <c r="QN547" s="49"/>
      <c r="QO547" s="49"/>
      <c r="QP547" s="49"/>
      <c r="QQ547" s="49"/>
      <c r="QR547" s="49"/>
      <c r="QS547" s="1"/>
    </row>
    <row r="548" spans="1:461" s="2" customFormat="1" ht="12.75" customHeight="1" x14ac:dyDescent="0.2">
      <c r="A548" s="22">
        <v>44783</v>
      </c>
      <c r="B548" s="30" t="s">
        <v>36</v>
      </c>
      <c r="C548" s="34"/>
      <c r="D548" s="34"/>
      <c r="E548" s="35"/>
      <c r="F548" s="35"/>
      <c r="G548" s="35"/>
      <c r="H548" s="35"/>
      <c r="I548" s="35"/>
      <c r="J548" s="35"/>
      <c r="K548" s="35"/>
      <c r="L548" s="35"/>
      <c r="M548" s="35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>
        <v>40</v>
      </c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10">
        <f t="shared" si="8"/>
        <v>40</v>
      </c>
      <c r="QL548" s="49"/>
      <c r="QM548" s="49"/>
      <c r="QN548" s="49"/>
      <c r="QO548" s="49"/>
      <c r="QP548" s="49"/>
      <c r="QQ548" s="49"/>
      <c r="QR548" s="49"/>
      <c r="QS548" s="1"/>
    </row>
    <row r="549" spans="1:461" s="2" customFormat="1" ht="12.75" customHeight="1" x14ac:dyDescent="0.2">
      <c r="A549" s="22">
        <v>44783</v>
      </c>
      <c r="B549" s="30" t="s">
        <v>36</v>
      </c>
      <c r="C549" s="34"/>
      <c r="D549" s="34"/>
      <c r="E549" s="35"/>
      <c r="F549" s="35"/>
      <c r="G549" s="35"/>
      <c r="H549" s="35"/>
      <c r="I549" s="35"/>
      <c r="J549" s="35"/>
      <c r="K549" s="35"/>
      <c r="L549" s="35"/>
      <c r="M549" s="35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>
        <v>20</v>
      </c>
      <c r="IF549" s="36"/>
      <c r="IG549" s="36"/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10">
        <f t="shared" si="8"/>
        <v>20</v>
      </c>
      <c r="QL549" s="49"/>
      <c r="QM549" s="49"/>
      <c r="QN549" s="49"/>
      <c r="QO549" s="49"/>
      <c r="QP549" s="49"/>
      <c r="QQ549" s="49"/>
      <c r="QR549" s="49"/>
      <c r="QS549" s="1"/>
    </row>
    <row r="550" spans="1:461" s="2" customFormat="1" ht="12.75" customHeight="1" x14ac:dyDescent="0.2">
      <c r="A550" s="22">
        <v>44783</v>
      </c>
      <c r="B550" s="30" t="s">
        <v>36</v>
      </c>
      <c r="C550" s="34"/>
      <c r="D550" s="34"/>
      <c r="E550" s="35"/>
      <c r="F550" s="35"/>
      <c r="G550" s="35"/>
      <c r="H550" s="35"/>
      <c r="I550" s="35"/>
      <c r="J550" s="35"/>
      <c r="K550" s="35"/>
      <c r="L550" s="35"/>
      <c r="M550" s="35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>
        <v>1</v>
      </c>
      <c r="KA550" s="36"/>
      <c r="KB550" s="36"/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10">
        <f t="shared" si="8"/>
        <v>1</v>
      </c>
      <c r="QL550" s="49"/>
      <c r="QM550" s="49"/>
      <c r="QN550" s="49"/>
      <c r="QO550" s="49"/>
      <c r="QP550" s="49"/>
      <c r="QQ550" s="49"/>
      <c r="QR550" s="49"/>
      <c r="QS550" s="1"/>
    </row>
    <row r="551" spans="1:461" s="2" customFormat="1" ht="12.75" customHeight="1" x14ac:dyDescent="0.2">
      <c r="A551" s="22">
        <v>44783</v>
      </c>
      <c r="B551" s="30" t="s">
        <v>152</v>
      </c>
      <c r="C551" s="34"/>
      <c r="D551" s="34"/>
      <c r="E551" s="35"/>
      <c r="F551" s="35"/>
      <c r="G551" s="35"/>
      <c r="H551" s="35"/>
      <c r="I551" s="35"/>
      <c r="J551" s="35"/>
      <c r="K551" s="35"/>
      <c r="L551" s="35"/>
      <c r="M551" s="35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>
        <v>10</v>
      </c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10">
        <f t="shared" si="8"/>
        <v>10</v>
      </c>
      <c r="QL551" s="49"/>
      <c r="QM551" s="49"/>
      <c r="QN551" s="49"/>
      <c r="QO551" s="49"/>
      <c r="QP551" s="49"/>
      <c r="QQ551" s="49"/>
      <c r="QR551" s="49"/>
      <c r="QS551" s="1"/>
    </row>
    <row r="552" spans="1:461" s="2" customFormat="1" ht="12.75" customHeight="1" x14ac:dyDescent="0.2">
      <c r="A552" s="22">
        <v>44783</v>
      </c>
      <c r="B552" s="30" t="s">
        <v>149</v>
      </c>
      <c r="C552" s="34"/>
      <c r="D552" s="34"/>
      <c r="E552" s="35"/>
      <c r="F552" s="35"/>
      <c r="G552" s="35"/>
      <c r="H552" s="35"/>
      <c r="I552" s="35"/>
      <c r="J552" s="35"/>
      <c r="K552" s="35"/>
      <c r="L552" s="35"/>
      <c r="M552" s="35"/>
      <c r="N552" s="36"/>
      <c r="O552" s="36"/>
      <c r="P552" s="36"/>
      <c r="Q552" s="36"/>
      <c r="R552" s="36"/>
      <c r="S552" s="36"/>
      <c r="T552" s="36"/>
      <c r="U552" s="36">
        <v>20</v>
      </c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10">
        <f t="shared" si="8"/>
        <v>20</v>
      </c>
      <c r="QL552" s="49"/>
      <c r="QM552" s="54"/>
      <c r="QN552" s="49"/>
      <c r="QO552" s="49"/>
      <c r="QP552" s="49"/>
      <c r="QQ552" s="49"/>
      <c r="QR552" s="49"/>
      <c r="QS552" s="1"/>
    </row>
    <row r="553" spans="1:461" s="2" customFormat="1" ht="12.75" customHeight="1" x14ac:dyDescent="0.2">
      <c r="A553" s="22">
        <v>44783</v>
      </c>
      <c r="B553" s="25" t="s">
        <v>532</v>
      </c>
      <c r="C553" s="34"/>
      <c r="D553" s="34"/>
      <c r="E553" s="35">
        <v>50</v>
      </c>
      <c r="F553" s="35"/>
      <c r="G553" s="35"/>
      <c r="H553" s="35"/>
      <c r="I553" s="35"/>
      <c r="J553" s="35"/>
      <c r="K553" s="35"/>
      <c r="L553" s="35"/>
      <c r="M553" s="35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>
        <v>6</v>
      </c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>
        <v>50</v>
      </c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>
        <v>5.4</v>
      </c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>
        <v>3</v>
      </c>
      <c r="GH553" s="36"/>
      <c r="GI553" s="36"/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10">
        <f t="shared" si="8"/>
        <v>114.4</v>
      </c>
      <c r="QL553" s="49"/>
      <c r="QM553" s="54"/>
      <c r="QN553" s="49"/>
      <c r="QO553" s="49"/>
      <c r="QP553" s="49"/>
      <c r="QQ553" s="49"/>
      <c r="QR553" s="49"/>
      <c r="QS553" s="1"/>
    </row>
    <row r="554" spans="1:461" s="2" customFormat="1" ht="12.75" customHeight="1" x14ac:dyDescent="0.2">
      <c r="A554" s="22">
        <v>44784</v>
      </c>
      <c r="B554" s="55" t="s">
        <v>385</v>
      </c>
      <c r="C554" s="34"/>
      <c r="D554" s="34"/>
      <c r="E554" s="35"/>
      <c r="F554" s="35"/>
      <c r="G554" s="35"/>
      <c r="H554" s="35"/>
      <c r="I554" s="35"/>
      <c r="J554" s="35"/>
      <c r="K554" s="35"/>
      <c r="L554" s="35"/>
      <c r="M554" s="35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>
        <v>3</v>
      </c>
      <c r="KY554" s="36"/>
      <c r="KZ554" s="36"/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10">
        <f t="shared" si="8"/>
        <v>3</v>
      </c>
      <c r="QL554" s="49"/>
      <c r="QM554" s="54"/>
      <c r="QN554" s="49"/>
      <c r="QO554" s="49"/>
      <c r="QP554" s="49"/>
      <c r="QQ554" s="49"/>
      <c r="QR554" s="49"/>
      <c r="QS554" s="1"/>
    </row>
    <row r="555" spans="1:461" s="2" customFormat="1" ht="12.75" customHeight="1" x14ac:dyDescent="0.2">
      <c r="A555" s="22">
        <v>44784</v>
      </c>
      <c r="B555" s="56" t="s">
        <v>308</v>
      </c>
      <c r="C555" s="34"/>
      <c r="D555" s="34"/>
      <c r="E555" s="35"/>
      <c r="F555" s="35"/>
      <c r="G555" s="35"/>
      <c r="H555" s="35"/>
      <c r="I555" s="35"/>
      <c r="J555" s="35"/>
      <c r="K555" s="35"/>
      <c r="L555" s="35"/>
      <c r="M555" s="35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>
        <v>2</v>
      </c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>
        <v>1.1000000000000001</v>
      </c>
      <c r="IY555" s="36"/>
      <c r="IZ555" s="36"/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>
        <v>1</v>
      </c>
      <c r="KK555" s="36"/>
      <c r="KL555" s="36"/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10">
        <f t="shared" si="8"/>
        <v>4.0999999999999996</v>
      </c>
      <c r="QL555" s="49"/>
      <c r="QM555" s="49"/>
      <c r="QN555" s="49"/>
      <c r="QO555" s="49"/>
      <c r="QP555" s="49"/>
      <c r="QQ555" s="49"/>
      <c r="QR555" s="49"/>
      <c r="QS555" s="1"/>
    </row>
    <row r="556" spans="1:461" s="2" customFormat="1" ht="12.75" customHeight="1" x14ac:dyDescent="0.2">
      <c r="A556" s="22">
        <v>44784</v>
      </c>
      <c r="B556" s="25" t="s">
        <v>169</v>
      </c>
      <c r="C556" s="34"/>
      <c r="D556" s="34"/>
      <c r="E556" s="35"/>
      <c r="F556" s="35"/>
      <c r="G556" s="35"/>
      <c r="H556" s="35"/>
      <c r="I556" s="35"/>
      <c r="J556" s="35"/>
      <c r="K556" s="35"/>
      <c r="L556" s="35"/>
      <c r="M556" s="35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>
        <v>80</v>
      </c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10">
        <f t="shared" si="8"/>
        <v>80</v>
      </c>
      <c r="QL556" s="49"/>
      <c r="QM556" s="49"/>
      <c r="QN556" s="49"/>
      <c r="QO556" s="49"/>
      <c r="QP556" s="49"/>
      <c r="QQ556" s="49"/>
      <c r="QR556" s="49"/>
      <c r="QS556" s="1"/>
    </row>
    <row r="557" spans="1:461" s="2" customFormat="1" ht="12.75" customHeight="1" x14ac:dyDescent="0.2">
      <c r="A557" s="22">
        <v>44784</v>
      </c>
      <c r="B557" s="25" t="s">
        <v>416</v>
      </c>
      <c r="C557" s="34"/>
      <c r="D557" s="34"/>
      <c r="E557" s="35"/>
      <c r="F557" s="35"/>
      <c r="G557" s="35"/>
      <c r="H557" s="35"/>
      <c r="I557" s="35"/>
      <c r="J557" s="35"/>
      <c r="K557" s="35"/>
      <c r="L557" s="35"/>
      <c r="M557" s="35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>
        <v>20</v>
      </c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>
        <v>20</v>
      </c>
      <c r="KY557" s="36"/>
      <c r="KZ557" s="36"/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10">
        <f t="shared" si="8"/>
        <v>40</v>
      </c>
      <c r="QL557" s="49"/>
      <c r="QM557" s="49"/>
      <c r="QN557" s="49"/>
      <c r="QO557" s="49"/>
      <c r="QP557" s="49"/>
      <c r="QQ557" s="49"/>
      <c r="QR557" s="49"/>
      <c r="QS557" s="1"/>
    </row>
    <row r="558" spans="1:461" s="2" customFormat="1" ht="12.75" customHeight="1" x14ac:dyDescent="0.2">
      <c r="A558" s="22">
        <v>44784</v>
      </c>
      <c r="B558" s="30" t="s">
        <v>55</v>
      </c>
      <c r="C558" s="34"/>
      <c r="D558" s="34"/>
      <c r="E558" s="35"/>
      <c r="F558" s="35"/>
      <c r="G558" s="35"/>
      <c r="H558" s="35"/>
      <c r="I558" s="35"/>
      <c r="J558" s="35"/>
      <c r="K558" s="35"/>
      <c r="L558" s="35"/>
      <c r="M558" s="35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>
        <v>50</v>
      </c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>
        <v>2</v>
      </c>
      <c r="LU558" s="36"/>
      <c r="LV558" s="36"/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10">
        <f t="shared" si="8"/>
        <v>52</v>
      </c>
      <c r="QL558" s="49"/>
      <c r="QM558" s="49"/>
      <c r="QN558" s="49"/>
      <c r="QO558" s="49"/>
      <c r="QP558" s="49"/>
      <c r="QQ558" s="49"/>
      <c r="QR558" s="49"/>
      <c r="QS558" s="1"/>
    </row>
    <row r="559" spans="1:461" s="2" customFormat="1" ht="12.75" customHeight="1" x14ac:dyDescent="0.2">
      <c r="A559" s="22">
        <v>44785</v>
      </c>
      <c r="B559" s="30" t="s">
        <v>442</v>
      </c>
      <c r="C559" s="34"/>
      <c r="D559" s="34"/>
      <c r="E559" s="35"/>
      <c r="F559" s="35"/>
      <c r="G559" s="35"/>
      <c r="H559" s="35"/>
      <c r="I559" s="35"/>
      <c r="J559" s="35"/>
      <c r="K559" s="35"/>
      <c r="L559" s="35"/>
      <c r="M559" s="35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>
        <v>1.6</v>
      </c>
      <c r="FN559" s="36"/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>
        <v>2.2000000000000002</v>
      </c>
      <c r="IY559" s="36"/>
      <c r="IZ559" s="36"/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10">
        <f t="shared" si="8"/>
        <v>3.8000000000000003</v>
      </c>
      <c r="QL559" s="49"/>
      <c r="QM559" s="49"/>
      <c r="QN559" s="49"/>
      <c r="QO559" s="49"/>
      <c r="QP559" s="49"/>
      <c r="QQ559" s="49"/>
      <c r="QR559" s="49"/>
      <c r="QS559" s="1"/>
    </row>
    <row r="560" spans="1:461" s="2" customFormat="1" ht="12.75" customHeight="1" x14ac:dyDescent="0.2">
      <c r="A560" s="22">
        <v>44788</v>
      </c>
      <c r="B560" s="30" t="s">
        <v>173</v>
      </c>
      <c r="C560" s="34"/>
      <c r="D560" s="34"/>
      <c r="E560" s="35"/>
      <c r="F560" s="35"/>
      <c r="G560" s="35"/>
      <c r="H560" s="35"/>
      <c r="I560" s="35"/>
      <c r="J560" s="35"/>
      <c r="K560" s="35"/>
      <c r="L560" s="35"/>
      <c r="M560" s="35"/>
      <c r="N560" s="36"/>
      <c r="O560" s="36"/>
      <c r="P560" s="36"/>
      <c r="Q560" s="36"/>
      <c r="R560" s="36">
        <v>10</v>
      </c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>
        <v>30</v>
      </c>
      <c r="HT560" s="36"/>
      <c r="HU560" s="36"/>
      <c r="HV560" s="36">
        <v>30</v>
      </c>
      <c r="HW560" s="36"/>
      <c r="HX560" s="36"/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10">
        <f t="shared" si="8"/>
        <v>70</v>
      </c>
      <c r="QL560" s="49"/>
      <c r="QM560" s="49"/>
      <c r="QN560" s="49"/>
      <c r="QO560" s="49"/>
      <c r="QP560" s="49"/>
      <c r="QQ560" s="49"/>
      <c r="QR560" s="49"/>
      <c r="QS560" s="1"/>
    </row>
    <row r="561" spans="1:461" s="2" customFormat="1" ht="12.75" customHeight="1" x14ac:dyDescent="0.2">
      <c r="A561" s="22">
        <v>44788</v>
      </c>
      <c r="B561" s="25" t="s">
        <v>119</v>
      </c>
      <c r="C561" s="34"/>
      <c r="D561" s="34"/>
      <c r="E561" s="35"/>
      <c r="F561" s="35"/>
      <c r="G561" s="35"/>
      <c r="H561" s="35"/>
      <c r="I561" s="35"/>
      <c r="J561" s="35"/>
      <c r="K561" s="35"/>
      <c r="L561" s="35"/>
      <c r="M561" s="35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>
        <v>0.9</v>
      </c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10">
        <f t="shared" si="8"/>
        <v>0.9</v>
      </c>
      <c r="QL561" s="49"/>
      <c r="QM561" s="49"/>
      <c r="QN561" s="49"/>
      <c r="QO561" s="49"/>
      <c r="QP561" s="49"/>
      <c r="QQ561" s="49"/>
      <c r="QR561" s="49"/>
      <c r="QS561" s="1"/>
    </row>
    <row r="562" spans="1:461" s="2" customFormat="1" ht="12.75" customHeight="1" x14ac:dyDescent="0.2">
      <c r="A562" s="22">
        <v>44788</v>
      </c>
      <c r="B562" s="25" t="s">
        <v>119</v>
      </c>
      <c r="C562" s="34"/>
      <c r="D562" s="34"/>
      <c r="E562" s="35"/>
      <c r="F562" s="35"/>
      <c r="G562" s="35"/>
      <c r="H562" s="35"/>
      <c r="I562" s="35"/>
      <c r="J562" s="35"/>
      <c r="K562" s="35"/>
      <c r="L562" s="35"/>
      <c r="M562" s="35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>
        <v>5</v>
      </c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10">
        <f t="shared" si="8"/>
        <v>5</v>
      </c>
      <c r="QL562" s="49"/>
      <c r="QM562" s="49"/>
      <c r="QN562" s="49"/>
      <c r="QO562" s="49"/>
      <c r="QP562" s="49"/>
      <c r="QQ562" s="49"/>
      <c r="QR562" s="49"/>
      <c r="QS562" s="1"/>
    </row>
    <row r="563" spans="1:461" s="2" customFormat="1" ht="12.75" customHeight="1" x14ac:dyDescent="0.2">
      <c r="A563" s="22">
        <v>44789</v>
      </c>
      <c r="B563" s="30" t="s">
        <v>55</v>
      </c>
      <c r="C563" s="34"/>
      <c r="D563" s="34"/>
      <c r="E563" s="35"/>
      <c r="F563" s="35"/>
      <c r="G563" s="35"/>
      <c r="H563" s="35"/>
      <c r="I563" s="35"/>
      <c r="J563" s="35">
        <v>30</v>
      </c>
      <c r="K563" s="35"/>
      <c r="L563" s="35"/>
      <c r="M563" s="35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>
        <v>80</v>
      </c>
      <c r="ML563" s="36"/>
      <c r="MM563" s="36"/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10">
        <f t="shared" si="8"/>
        <v>110</v>
      </c>
      <c r="QL563" s="49"/>
      <c r="QM563" s="49"/>
      <c r="QN563" s="49"/>
      <c r="QO563" s="49"/>
      <c r="QP563" s="49"/>
      <c r="QQ563" s="49"/>
      <c r="QR563" s="49"/>
      <c r="QS563" s="1"/>
    </row>
    <row r="564" spans="1:461" s="2" customFormat="1" ht="12.75" customHeight="1" x14ac:dyDescent="0.2">
      <c r="A564" s="22">
        <v>44790</v>
      </c>
      <c r="B564" s="30" t="s">
        <v>322</v>
      </c>
      <c r="C564" s="34"/>
      <c r="D564" s="34"/>
      <c r="E564" s="35"/>
      <c r="F564" s="35"/>
      <c r="G564" s="35"/>
      <c r="H564" s="35"/>
      <c r="I564" s="35"/>
      <c r="J564" s="35"/>
      <c r="K564" s="35"/>
      <c r="L564" s="35"/>
      <c r="M564" s="35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>
        <v>1</v>
      </c>
      <c r="FW564" s="36"/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>
        <v>1</v>
      </c>
      <c r="LU564" s="36"/>
      <c r="LV564" s="36"/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>
        <v>1</v>
      </c>
      <c r="NQ564" s="36">
        <v>1</v>
      </c>
      <c r="NR564" s="36"/>
      <c r="NS564" s="36"/>
      <c r="NT564" s="36"/>
      <c r="NU564" s="36"/>
      <c r="NV564" s="36"/>
      <c r="NW564" s="36"/>
      <c r="NX564" s="36"/>
      <c r="NY564" s="36"/>
      <c r="NZ564" s="36"/>
      <c r="OA564" s="36"/>
      <c r="OB564" s="36"/>
      <c r="OC564" s="36">
        <v>1</v>
      </c>
      <c r="OD564" s="36"/>
      <c r="OE564" s="36"/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10">
        <f t="shared" si="8"/>
        <v>5</v>
      </c>
      <c r="QL564" s="49"/>
      <c r="QM564" s="49"/>
      <c r="QN564" s="49"/>
      <c r="QO564" s="49"/>
      <c r="QP564" s="49"/>
      <c r="QQ564" s="49"/>
      <c r="QR564" s="49"/>
      <c r="QS564" s="1"/>
    </row>
    <row r="565" spans="1:461" s="2" customFormat="1" ht="12.75" customHeight="1" x14ac:dyDescent="0.2">
      <c r="A565" s="22">
        <v>44790</v>
      </c>
      <c r="B565" s="55" t="s">
        <v>459</v>
      </c>
      <c r="C565" s="34"/>
      <c r="D565" s="34"/>
      <c r="E565" s="35"/>
      <c r="F565" s="35"/>
      <c r="G565" s="35"/>
      <c r="H565" s="35"/>
      <c r="I565" s="35"/>
      <c r="J565" s="35"/>
      <c r="K565" s="35"/>
      <c r="L565" s="35"/>
      <c r="M565" s="35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>
        <v>20</v>
      </c>
      <c r="JN565" s="36"/>
      <c r="JO565" s="36"/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10">
        <f t="shared" si="8"/>
        <v>20</v>
      </c>
      <c r="QL565" s="49"/>
      <c r="QM565" s="49"/>
      <c r="QN565" s="49"/>
      <c r="QO565" s="49"/>
      <c r="QP565" s="49"/>
      <c r="QQ565" s="49"/>
      <c r="QR565" s="49"/>
      <c r="QS565" s="1"/>
    </row>
    <row r="566" spans="1:461" s="2" customFormat="1" ht="12.75" customHeight="1" x14ac:dyDescent="0.2">
      <c r="A566" s="22">
        <v>44790</v>
      </c>
      <c r="B566" s="25" t="s">
        <v>345</v>
      </c>
      <c r="C566" s="34"/>
      <c r="D566" s="34"/>
      <c r="E566" s="35"/>
      <c r="F566" s="35"/>
      <c r="G566" s="35"/>
      <c r="H566" s="35"/>
      <c r="I566" s="35"/>
      <c r="J566" s="35"/>
      <c r="K566" s="35"/>
      <c r="L566" s="35"/>
      <c r="M566" s="35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>
        <v>100</v>
      </c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10">
        <f t="shared" si="8"/>
        <v>100</v>
      </c>
      <c r="QL566" s="49"/>
      <c r="QM566" s="49"/>
      <c r="QN566" s="49"/>
      <c r="QO566" s="49"/>
      <c r="QP566" s="49"/>
      <c r="QQ566" s="49"/>
      <c r="QR566" s="49"/>
      <c r="QS566" s="1"/>
    </row>
    <row r="567" spans="1:461" s="2" customFormat="1" ht="12.75" customHeight="1" x14ac:dyDescent="0.2">
      <c r="A567" s="22">
        <v>44790</v>
      </c>
      <c r="B567" s="25" t="s">
        <v>116</v>
      </c>
      <c r="C567" s="34"/>
      <c r="D567" s="34"/>
      <c r="E567" s="35"/>
      <c r="F567" s="35"/>
      <c r="G567" s="35"/>
      <c r="H567" s="35"/>
      <c r="I567" s="35"/>
      <c r="J567" s="35"/>
      <c r="K567" s="35"/>
      <c r="L567" s="35"/>
      <c r="M567" s="35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>
        <v>2</v>
      </c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>
        <v>20</v>
      </c>
      <c r="GO567" s="36"/>
      <c r="GP567" s="36"/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10">
        <f t="shared" si="8"/>
        <v>22</v>
      </c>
      <c r="QL567" s="49"/>
      <c r="QM567" s="49"/>
      <c r="QN567" s="49"/>
      <c r="QO567" s="49"/>
      <c r="QP567" s="49"/>
      <c r="QQ567" s="49"/>
      <c r="QR567" s="49"/>
      <c r="QS567" s="1"/>
    </row>
    <row r="568" spans="1:461" s="2" customFormat="1" ht="12.75" customHeight="1" x14ac:dyDescent="0.2">
      <c r="A568" s="22">
        <v>44790</v>
      </c>
      <c r="B568" s="55" t="s">
        <v>308</v>
      </c>
      <c r="C568" s="34"/>
      <c r="D568" s="34"/>
      <c r="E568" s="35"/>
      <c r="F568" s="35"/>
      <c r="G568" s="35"/>
      <c r="H568" s="35"/>
      <c r="I568" s="35"/>
      <c r="J568" s="35"/>
      <c r="K568" s="35"/>
      <c r="L568" s="35"/>
      <c r="M568" s="35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>
        <v>1</v>
      </c>
      <c r="FH568" s="36"/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>
        <v>1</v>
      </c>
      <c r="HW568" s="36"/>
      <c r="HX568" s="36"/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>
        <v>1.1000000000000001</v>
      </c>
      <c r="IY568" s="36"/>
      <c r="IZ568" s="36"/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10">
        <f t="shared" si="8"/>
        <v>3.1</v>
      </c>
      <c r="QL568" s="49"/>
      <c r="QM568" s="49"/>
      <c r="QN568" s="49"/>
      <c r="QO568" s="49"/>
      <c r="QP568" s="49"/>
      <c r="QQ568" s="49"/>
      <c r="QR568" s="49"/>
      <c r="QS568" s="1"/>
    </row>
    <row r="569" spans="1:461" s="2" customFormat="1" ht="12.75" customHeight="1" x14ac:dyDescent="0.2">
      <c r="A569" s="22">
        <v>44791</v>
      </c>
      <c r="B569" s="30" t="s">
        <v>386</v>
      </c>
      <c r="C569" s="34"/>
      <c r="D569" s="34"/>
      <c r="E569" s="35"/>
      <c r="F569" s="35"/>
      <c r="G569" s="35"/>
      <c r="H569" s="35"/>
      <c r="I569" s="35"/>
      <c r="J569" s="35"/>
      <c r="K569" s="35"/>
      <c r="L569" s="35"/>
      <c r="M569" s="35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>
        <v>3</v>
      </c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10">
        <f t="shared" si="8"/>
        <v>3</v>
      </c>
      <c r="QL569" s="49"/>
      <c r="QM569" s="49"/>
      <c r="QN569" s="49"/>
      <c r="QO569" s="49"/>
      <c r="QP569" s="49"/>
      <c r="QQ569" s="49"/>
      <c r="QR569" s="49"/>
      <c r="QS569" s="1"/>
    </row>
    <row r="570" spans="1:461" s="2" customFormat="1" ht="12.75" customHeight="1" x14ac:dyDescent="0.2">
      <c r="A570" s="22">
        <v>44791</v>
      </c>
      <c r="B570" s="30" t="s">
        <v>317</v>
      </c>
      <c r="C570" s="34"/>
      <c r="D570" s="34"/>
      <c r="E570" s="35"/>
      <c r="F570" s="35"/>
      <c r="G570" s="35"/>
      <c r="H570" s="35"/>
      <c r="I570" s="35"/>
      <c r="J570" s="35"/>
      <c r="K570" s="35"/>
      <c r="L570" s="35"/>
      <c r="M570" s="35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>
        <v>1</v>
      </c>
      <c r="KT570" s="36"/>
      <c r="KU570" s="36"/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10">
        <f t="shared" si="8"/>
        <v>1</v>
      </c>
      <c r="QL570" s="49"/>
      <c r="QM570" s="49"/>
      <c r="QN570" s="49"/>
      <c r="QO570" s="49"/>
      <c r="QP570" s="49"/>
      <c r="QQ570" s="49"/>
      <c r="QR570" s="49"/>
      <c r="QS570" s="1"/>
    </row>
    <row r="571" spans="1:461" s="2" customFormat="1" ht="12.75" customHeight="1" x14ac:dyDescent="0.2">
      <c r="A571" s="22">
        <v>44791</v>
      </c>
      <c r="B571" s="30" t="s">
        <v>514</v>
      </c>
      <c r="C571" s="34"/>
      <c r="D571" s="34"/>
      <c r="E571" s="35"/>
      <c r="F571" s="35"/>
      <c r="G571" s="35"/>
      <c r="H571" s="35"/>
      <c r="I571" s="35"/>
      <c r="J571" s="35"/>
      <c r="K571" s="35"/>
      <c r="L571" s="35"/>
      <c r="M571" s="35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>
        <v>3</v>
      </c>
      <c r="OB571" s="36"/>
      <c r="OC571" s="36"/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10">
        <f t="shared" si="8"/>
        <v>3</v>
      </c>
      <c r="QL571" s="49"/>
      <c r="QM571" s="49"/>
      <c r="QN571" s="49"/>
      <c r="QO571" s="49"/>
      <c r="QP571" s="49"/>
      <c r="QQ571" s="49"/>
      <c r="QR571" s="49"/>
      <c r="QS571" s="1"/>
    </row>
    <row r="572" spans="1:461" s="2" customFormat="1" ht="12.75" customHeight="1" x14ac:dyDescent="0.2">
      <c r="A572" s="22">
        <v>44791</v>
      </c>
      <c r="B572" s="30" t="s">
        <v>55</v>
      </c>
      <c r="C572" s="34"/>
      <c r="D572" s="34"/>
      <c r="E572" s="35"/>
      <c r="F572" s="35"/>
      <c r="G572" s="35"/>
      <c r="H572" s="35"/>
      <c r="I572" s="35"/>
      <c r="J572" s="35"/>
      <c r="K572" s="35"/>
      <c r="L572" s="35"/>
      <c r="M572" s="35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>
        <v>30</v>
      </c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>
        <v>2</v>
      </c>
      <c r="LU572" s="36"/>
      <c r="LV572" s="36"/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10">
        <f t="shared" si="8"/>
        <v>32</v>
      </c>
      <c r="QL572" s="49"/>
      <c r="QM572" s="49"/>
      <c r="QN572" s="49"/>
      <c r="QO572" s="49"/>
      <c r="QP572" s="49"/>
      <c r="QQ572" s="49"/>
      <c r="QR572" s="49"/>
      <c r="QS572" s="1"/>
    </row>
    <row r="573" spans="1:461" s="2" customFormat="1" ht="12.75" customHeight="1" x14ac:dyDescent="0.2">
      <c r="A573" s="22">
        <v>44791</v>
      </c>
      <c r="B573" s="30" t="s">
        <v>55</v>
      </c>
      <c r="C573" s="34"/>
      <c r="D573" s="34"/>
      <c r="E573" s="35"/>
      <c r="F573" s="35"/>
      <c r="G573" s="35"/>
      <c r="H573" s="35"/>
      <c r="I573" s="35"/>
      <c r="J573" s="35"/>
      <c r="K573" s="35"/>
      <c r="L573" s="35"/>
      <c r="M573" s="35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>
        <v>25</v>
      </c>
      <c r="QH573" s="36"/>
      <c r="QI573" s="36"/>
      <c r="QJ573" s="36"/>
      <c r="QK573" s="10">
        <f t="shared" si="8"/>
        <v>25</v>
      </c>
      <c r="QL573" s="49"/>
      <c r="QM573" s="49"/>
      <c r="QN573" s="49"/>
      <c r="QO573" s="49"/>
      <c r="QP573" s="49"/>
      <c r="QQ573" s="49"/>
      <c r="QR573" s="49"/>
      <c r="QS573" s="1"/>
    </row>
    <row r="574" spans="1:461" s="2" customFormat="1" ht="12.75" customHeight="1" x14ac:dyDescent="0.2">
      <c r="A574" s="22">
        <v>44792</v>
      </c>
      <c r="B574" s="25" t="s">
        <v>110</v>
      </c>
      <c r="C574" s="34"/>
      <c r="D574" s="34"/>
      <c r="E574" s="35"/>
      <c r="F574" s="35"/>
      <c r="G574" s="35"/>
      <c r="H574" s="35"/>
      <c r="I574" s="35"/>
      <c r="J574" s="35"/>
      <c r="K574" s="35"/>
      <c r="L574" s="35"/>
      <c r="M574" s="35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>
        <v>18</v>
      </c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>
        <v>40</v>
      </c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>
        <v>50</v>
      </c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>
        <v>20</v>
      </c>
      <c r="HB574" s="36"/>
      <c r="HC574" s="36"/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>
        <v>10</v>
      </c>
      <c r="IP574" s="36"/>
      <c r="IQ574" s="36"/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10">
        <f t="shared" si="8"/>
        <v>138</v>
      </c>
      <c r="QL574" s="49"/>
      <c r="QM574" s="49"/>
      <c r="QN574" s="49"/>
      <c r="QO574" s="49"/>
      <c r="QP574" s="49"/>
      <c r="QQ574" s="49"/>
      <c r="QR574" s="49"/>
      <c r="QS574" s="1"/>
    </row>
    <row r="575" spans="1:461" s="2" customFormat="1" ht="12.75" customHeight="1" x14ac:dyDescent="0.2">
      <c r="A575" s="22">
        <v>44792</v>
      </c>
      <c r="B575" s="25" t="s">
        <v>312</v>
      </c>
      <c r="C575" s="34"/>
      <c r="D575" s="34"/>
      <c r="E575" s="35"/>
      <c r="F575" s="35"/>
      <c r="G575" s="35"/>
      <c r="H575" s="35"/>
      <c r="I575" s="35"/>
      <c r="J575" s="35">
        <v>30</v>
      </c>
      <c r="K575" s="35"/>
      <c r="L575" s="35"/>
      <c r="M575" s="35"/>
      <c r="N575" s="36"/>
      <c r="O575" s="36"/>
      <c r="P575" s="36"/>
      <c r="Q575" s="36"/>
      <c r="R575" s="36"/>
      <c r="S575" s="36"/>
      <c r="T575" s="36">
        <v>2.4</v>
      </c>
      <c r="U575" s="36"/>
      <c r="V575" s="36"/>
      <c r="W575" s="36"/>
      <c r="X575" s="36"/>
      <c r="Y575" s="36"/>
      <c r="Z575" s="36"/>
      <c r="AA575" s="36"/>
      <c r="AB575" s="36"/>
      <c r="AC575" s="36"/>
      <c r="AD575" s="36">
        <v>18</v>
      </c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>
        <v>0.9</v>
      </c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>
        <v>1.1000000000000001</v>
      </c>
      <c r="GE575" s="36">
        <v>50</v>
      </c>
      <c r="GF575" s="36"/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>
        <v>2</v>
      </c>
      <c r="KX575" s="36">
        <v>2</v>
      </c>
      <c r="KY575" s="36"/>
      <c r="KZ575" s="36"/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10">
        <f t="shared" si="8"/>
        <v>106.4</v>
      </c>
      <c r="QL575" s="49"/>
      <c r="QM575" s="49"/>
      <c r="QN575" s="49"/>
      <c r="QO575" s="49"/>
      <c r="QP575" s="49"/>
      <c r="QQ575" s="49"/>
      <c r="QR575" s="49"/>
      <c r="QS575" s="1"/>
    </row>
    <row r="576" spans="1:461" s="2" customFormat="1" ht="12.75" customHeight="1" x14ac:dyDescent="0.2">
      <c r="A576" s="22">
        <v>44792</v>
      </c>
      <c r="B576" s="30" t="s">
        <v>389</v>
      </c>
      <c r="C576" s="34"/>
      <c r="D576" s="34"/>
      <c r="E576" s="35"/>
      <c r="F576" s="35"/>
      <c r="G576" s="35"/>
      <c r="H576" s="35"/>
      <c r="I576" s="35"/>
      <c r="J576" s="35"/>
      <c r="K576" s="35"/>
      <c r="L576" s="35"/>
      <c r="M576" s="35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>
        <v>10</v>
      </c>
      <c r="GO576" s="36"/>
      <c r="GP576" s="36"/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>
        <v>11</v>
      </c>
      <c r="KU576" s="36"/>
      <c r="KV576" s="36"/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10">
        <f t="shared" si="8"/>
        <v>21</v>
      </c>
      <c r="QL576" s="49"/>
      <c r="QM576" s="49"/>
      <c r="QN576" s="49"/>
      <c r="QO576" s="49"/>
      <c r="QP576" s="49"/>
      <c r="QQ576" s="49"/>
      <c r="QR576" s="49"/>
      <c r="QS576" s="1"/>
    </row>
    <row r="577" spans="1:461" s="2" customFormat="1" ht="12.75" customHeight="1" x14ac:dyDescent="0.2">
      <c r="A577" s="22">
        <v>44795</v>
      </c>
      <c r="B577" s="25" t="s">
        <v>119</v>
      </c>
      <c r="C577" s="34"/>
      <c r="D577" s="34"/>
      <c r="E577" s="35"/>
      <c r="F577" s="35"/>
      <c r="G577" s="35"/>
      <c r="H577" s="35"/>
      <c r="I577" s="35"/>
      <c r="J577" s="35"/>
      <c r="K577" s="35"/>
      <c r="L577" s="35"/>
      <c r="M577" s="35"/>
      <c r="N577" s="36"/>
      <c r="O577" s="36"/>
      <c r="P577" s="36"/>
      <c r="Q577" s="36"/>
      <c r="R577" s="36"/>
      <c r="S577" s="36"/>
      <c r="T577" s="36"/>
      <c r="U577" s="36">
        <v>10</v>
      </c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10">
        <f t="shared" si="8"/>
        <v>10</v>
      </c>
      <c r="QL577" s="49"/>
      <c r="QM577" s="49"/>
      <c r="QN577" s="49"/>
      <c r="QO577" s="49"/>
      <c r="QP577" s="49"/>
      <c r="QQ577" s="49"/>
      <c r="QR577" s="49"/>
      <c r="QS577" s="1"/>
    </row>
    <row r="578" spans="1:461" s="2" customFormat="1" ht="12.75" customHeight="1" x14ac:dyDescent="0.2">
      <c r="A578" s="22">
        <v>44795</v>
      </c>
      <c r="B578" s="30" t="s">
        <v>225</v>
      </c>
      <c r="C578" s="34"/>
      <c r="D578" s="34"/>
      <c r="E578" s="35"/>
      <c r="F578" s="35"/>
      <c r="G578" s="35"/>
      <c r="H578" s="35"/>
      <c r="I578" s="35"/>
      <c r="J578" s="35"/>
      <c r="K578" s="35"/>
      <c r="L578" s="35"/>
      <c r="M578" s="35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>
        <v>3</v>
      </c>
      <c r="GH578" s="36"/>
      <c r="GI578" s="36"/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>
        <v>2</v>
      </c>
      <c r="HW578" s="36"/>
      <c r="HX578" s="36"/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>
        <v>1</v>
      </c>
      <c r="OO578" s="36"/>
      <c r="OP578" s="36"/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10">
        <f t="shared" si="8"/>
        <v>6</v>
      </c>
      <c r="QL578" s="49"/>
      <c r="QM578" s="49"/>
      <c r="QN578" s="49"/>
      <c r="QO578" s="49"/>
      <c r="QP578" s="49"/>
      <c r="QQ578" s="49"/>
      <c r="QR578" s="49"/>
      <c r="QS578" s="1"/>
    </row>
    <row r="579" spans="1:461" s="2" customFormat="1" ht="12.75" customHeight="1" x14ac:dyDescent="0.2">
      <c r="A579" s="22">
        <v>44796</v>
      </c>
      <c r="B579" s="30" t="s">
        <v>257</v>
      </c>
      <c r="C579" s="34"/>
      <c r="D579" s="34">
        <v>10</v>
      </c>
      <c r="E579" s="35">
        <v>10</v>
      </c>
      <c r="F579" s="35"/>
      <c r="G579" s="35"/>
      <c r="H579" s="35"/>
      <c r="I579" s="35"/>
      <c r="J579" s="35"/>
      <c r="K579" s="35"/>
      <c r="L579" s="35"/>
      <c r="M579" s="35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>
        <v>40</v>
      </c>
      <c r="BP579" s="36"/>
      <c r="BQ579" s="36"/>
      <c r="BR579" s="36"/>
      <c r="BS579" s="36">
        <v>40</v>
      </c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>
        <v>30</v>
      </c>
      <c r="DM579" s="36"/>
      <c r="DN579" s="36"/>
      <c r="DO579" s="36"/>
      <c r="DP579" s="36"/>
      <c r="DQ579" s="36"/>
      <c r="DR579" s="36"/>
      <c r="DS579" s="36"/>
      <c r="DT579" s="36"/>
      <c r="DU579" s="36">
        <v>20</v>
      </c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>
        <v>20</v>
      </c>
      <c r="LI579" s="36"/>
      <c r="LJ579" s="36"/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10">
        <f t="shared" si="8"/>
        <v>170</v>
      </c>
      <c r="QL579" s="49"/>
      <c r="QM579" s="49"/>
      <c r="QN579" s="49"/>
      <c r="QO579" s="49"/>
      <c r="QP579" s="49"/>
      <c r="QQ579" s="49"/>
      <c r="QR579" s="49"/>
      <c r="QS579" s="1"/>
    </row>
    <row r="580" spans="1:461" s="2" customFormat="1" ht="12.75" customHeight="1" x14ac:dyDescent="0.2">
      <c r="A580" s="22">
        <v>44796</v>
      </c>
      <c r="B580" s="25" t="s">
        <v>443</v>
      </c>
      <c r="C580" s="34"/>
      <c r="D580" s="34"/>
      <c r="E580" s="35"/>
      <c r="F580" s="35"/>
      <c r="G580" s="35"/>
      <c r="H580" s="35"/>
      <c r="I580" s="35"/>
      <c r="J580" s="35"/>
      <c r="K580" s="35"/>
      <c r="L580" s="35"/>
      <c r="M580" s="35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>
        <v>2</v>
      </c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>
        <v>8</v>
      </c>
      <c r="JK580" s="36"/>
      <c r="JL580" s="36"/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>
        <v>1</v>
      </c>
      <c r="QD580" s="36"/>
      <c r="QE580" s="36"/>
      <c r="QF580" s="36"/>
      <c r="QG580" s="36"/>
      <c r="QH580" s="36"/>
      <c r="QI580" s="36"/>
      <c r="QJ580" s="36"/>
      <c r="QK580" s="10">
        <f t="shared" si="8"/>
        <v>11</v>
      </c>
      <c r="QL580" s="49"/>
      <c r="QM580" s="49"/>
      <c r="QN580" s="49"/>
      <c r="QO580" s="49"/>
      <c r="QP580" s="49"/>
      <c r="QQ580" s="49"/>
      <c r="QR580" s="49"/>
      <c r="QS580" s="1"/>
    </row>
    <row r="581" spans="1:461" s="2" customFormat="1" ht="12.75" customHeight="1" x14ac:dyDescent="0.2">
      <c r="A581" s="22">
        <v>44796</v>
      </c>
      <c r="B581" s="30" t="s">
        <v>55</v>
      </c>
      <c r="C581" s="34"/>
      <c r="D581" s="34"/>
      <c r="E581" s="35"/>
      <c r="F581" s="35"/>
      <c r="G581" s="35"/>
      <c r="H581" s="35"/>
      <c r="I581" s="35"/>
      <c r="J581" s="35"/>
      <c r="K581" s="35"/>
      <c r="L581" s="35"/>
      <c r="M581" s="35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>
        <v>75</v>
      </c>
      <c r="QH581" s="36"/>
      <c r="QI581" s="36"/>
      <c r="QJ581" s="36"/>
      <c r="QK581" s="10">
        <f t="shared" si="8"/>
        <v>75</v>
      </c>
      <c r="QL581" s="49"/>
      <c r="QM581" s="49"/>
      <c r="QN581" s="49"/>
      <c r="QO581" s="49"/>
      <c r="QP581" s="49"/>
      <c r="QQ581" s="49"/>
      <c r="QR581" s="49"/>
      <c r="QS581" s="1"/>
    </row>
    <row r="582" spans="1:461" s="2" customFormat="1" ht="12.75" customHeight="1" x14ac:dyDescent="0.2">
      <c r="A582" s="22">
        <v>44796</v>
      </c>
      <c r="B582" s="30" t="s">
        <v>55</v>
      </c>
      <c r="C582" s="34"/>
      <c r="D582" s="34"/>
      <c r="E582" s="35"/>
      <c r="F582" s="35"/>
      <c r="G582" s="35"/>
      <c r="H582" s="35"/>
      <c r="I582" s="35"/>
      <c r="J582" s="35"/>
      <c r="K582" s="35"/>
      <c r="L582" s="35"/>
      <c r="M582" s="35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>
        <v>1</v>
      </c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>
        <v>40</v>
      </c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>
        <v>10</v>
      </c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>
        <v>10</v>
      </c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>
        <v>50</v>
      </c>
      <c r="KD582" s="36"/>
      <c r="KE582" s="36">
        <v>10</v>
      </c>
      <c r="KF582" s="36"/>
      <c r="KG582" s="36"/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>
        <v>10</v>
      </c>
      <c r="LM582" s="36"/>
      <c r="LN582" s="36"/>
      <c r="LO582" s="36"/>
      <c r="LP582" s="36"/>
      <c r="LQ582" s="36"/>
      <c r="LR582" s="36"/>
      <c r="LS582" s="36"/>
      <c r="LT582" s="36">
        <v>3</v>
      </c>
      <c r="LU582" s="36"/>
      <c r="LV582" s="36"/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>
        <v>40</v>
      </c>
      <c r="ML582" s="36"/>
      <c r="MM582" s="36"/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10">
        <f t="shared" si="8"/>
        <v>174</v>
      </c>
      <c r="QL582" s="49"/>
      <c r="QM582" s="49"/>
      <c r="QN582" s="49"/>
      <c r="QO582" s="49"/>
      <c r="QP582" s="49"/>
      <c r="QQ582" s="49"/>
      <c r="QR582" s="49"/>
      <c r="QS582" s="1"/>
    </row>
    <row r="583" spans="1:461" s="2" customFormat="1" ht="12.75" customHeight="1" x14ac:dyDescent="0.2">
      <c r="A583" s="22">
        <v>44796</v>
      </c>
      <c r="B583" s="25" t="s">
        <v>338</v>
      </c>
      <c r="C583" s="34"/>
      <c r="D583" s="34"/>
      <c r="E583" s="35"/>
      <c r="F583" s="35"/>
      <c r="G583" s="35"/>
      <c r="H583" s="35"/>
      <c r="I583" s="35"/>
      <c r="J583" s="35"/>
      <c r="K583" s="35"/>
      <c r="L583" s="35"/>
      <c r="M583" s="35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>
        <v>20</v>
      </c>
      <c r="GY583" s="36"/>
      <c r="GZ583" s="36"/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10">
        <f t="shared" si="8"/>
        <v>20</v>
      </c>
      <c r="QL583" s="49"/>
      <c r="QM583" s="49"/>
      <c r="QN583" s="49"/>
      <c r="QO583" s="49"/>
      <c r="QP583" s="49"/>
      <c r="QQ583" s="49"/>
      <c r="QR583" s="49"/>
      <c r="QS583" s="1"/>
    </row>
    <row r="584" spans="1:461" s="2" customFormat="1" ht="12.75" customHeight="1" x14ac:dyDescent="0.2">
      <c r="A584" s="22">
        <v>44797</v>
      </c>
      <c r="B584" s="30" t="s">
        <v>317</v>
      </c>
      <c r="C584" s="34"/>
      <c r="D584" s="34"/>
      <c r="E584" s="35"/>
      <c r="F584" s="35"/>
      <c r="G584" s="35"/>
      <c r="H584" s="35"/>
      <c r="I584" s="35"/>
      <c r="J584" s="35"/>
      <c r="K584" s="35"/>
      <c r="L584" s="35"/>
      <c r="M584" s="35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>
        <v>10</v>
      </c>
      <c r="GO584" s="36"/>
      <c r="GP584" s="36"/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10">
        <f t="shared" si="8"/>
        <v>10</v>
      </c>
      <c r="QL584" s="49"/>
      <c r="QM584" s="49"/>
      <c r="QN584" s="49"/>
      <c r="QO584" s="49"/>
      <c r="QP584" s="49"/>
      <c r="QQ584" s="49"/>
      <c r="QR584" s="49"/>
      <c r="QS584" s="1"/>
    </row>
    <row r="585" spans="1:461" s="2" customFormat="1" ht="12.75" customHeight="1" x14ac:dyDescent="0.2">
      <c r="A585" s="22">
        <v>44797</v>
      </c>
      <c r="B585" s="30" t="s">
        <v>477</v>
      </c>
      <c r="C585" s="34"/>
      <c r="D585" s="34"/>
      <c r="E585" s="35"/>
      <c r="F585" s="35"/>
      <c r="G585" s="35"/>
      <c r="H585" s="35"/>
      <c r="I585" s="35"/>
      <c r="J585" s="35"/>
      <c r="K585" s="35"/>
      <c r="L585" s="35"/>
      <c r="M585" s="35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>
        <v>10</v>
      </c>
      <c r="FP585" s="36"/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10">
        <f t="shared" si="8"/>
        <v>10</v>
      </c>
      <c r="QL585" s="49"/>
      <c r="QM585" s="49"/>
      <c r="QN585" s="49"/>
      <c r="QO585" s="49"/>
      <c r="QP585" s="49"/>
      <c r="QQ585" s="49"/>
      <c r="QR585" s="49"/>
      <c r="QS585" s="1"/>
    </row>
    <row r="586" spans="1:461" s="2" customFormat="1" ht="12.75" customHeight="1" x14ac:dyDescent="0.2">
      <c r="A586" s="22">
        <v>44797</v>
      </c>
      <c r="B586" s="25" t="s">
        <v>454</v>
      </c>
      <c r="C586" s="34"/>
      <c r="D586" s="34"/>
      <c r="E586" s="35"/>
      <c r="F586" s="35"/>
      <c r="G586" s="35"/>
      <c r="H586" s="35"/>
      <c r="I586" s="35"/>
      <c r="J586" s="35"/>
      <c r="K586" s="35"/>
      <c r="L586" s="35"/>
      <c r="M586" s="35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>
        <v>22.5</v>
      </c>
      <c r="PU586" s="36"/>
      <c r="PV586" s="36"/>
      <c r="PW586" s="36"/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10">
        <f t="shared" si="8"/>
        <v>22.5</v>
      </c>
      <c r="QL586" s="49"/>
      <c r="QM586" s="49"/>
      <c r="QN586" s="49"/>
      <c r="QO586" s="49"/>
      <c r="QP586" s="49"/>
      <c r="QQ586" s="49"/>
      <c r="QR586" s="49"/>
      <c r="QS586" s="1"/>
    </row>
    <row r="587" spans="1:461" s="2" customFormat="1" ht="12.75" customHeight="1" x14ac:dyDescent="0.2">
      <c r="A587" s="22">
        <v>44797</v>
      </c>
      <c r="B587" s="25" t="s">
        <v>485</v>
      </c>
      <c r="C587" s="34"/>
      <c r="D587" s="34"/>
      <c r="E587" s="35"/>
      <c r="F587" s="35"/>
      <c r="G587" s="35"/>
      <c r="H587" s="35"/>
      <c r="I587" s="35"/>
      <c r="J587" s="35"/>
      <c r="K587" s="35"/>
      <c r="L587" s="35"/>
      <c r="M587" s="35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>
        <v>20</v>
      </c>
      <c r="GO587" s="36"/>
      <c r="GP587" s="36"/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10">
        <f t="shared" si="8"/>
        <v>20</v>
      </c>
      <c r="QL587" s="49"/>
      <c r="QM587" s="49"/>
      <c r="QN587" s="49"/>
      <c r="QO587" s="49"/>
      <c r="QP587" s="49"/>
      <c r="QQ587" s="49"/>
      <c r="QR587" s="49"/>
      <c r="QS587" s="1"/>
    </row>
    <row r="588" spans="1:461" s="2" customFormat="1" ht="12.75" customHeight="1" x14ac:dyDescent="0.2">
      <c r="A588" s="22">
        <v>44798</v>
      </c>
      <c r="B588" s="25" t="s">
        <v>345</v>
      </c>
      <c r="C588" s="34"/>
      <c r="D588" s="34"/>
      <c r="E588" s="35"/>
      <c r="F588" s="35"/>
      <c r="G588" s="35"/>
      <c r="H588" s="35"/>
      <c r="I588" s="35"/>
      <c r="J588" s="35"/>
      <c r="K588" s="35"/>
      <c r="L588" s="35"/>
      <c r="M588" s="35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>
        <v>20</v>
      </c>
      <c r="JD588" s="36"/>
      <c r="JE588" s="36"/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10">
        <f t="shared" si="8"/>
        <v>20</v>
      </c>
      <c r="QL588" s="49"/>
      <c r="QM588" s="49"/>
      <c r="QN588" s="49"/>
      <c r="QO588" s="49"/>
      <c r="QP588" s="49"/>
      <c r="QQ588" s="49"/>
      <c r="QR588" s="49"/>
      <c r="QS588" s="1"/>
    </row>
    <row r="589" spans="1:461" s="2" customFormat="1" ht="12.75" customHeight="1" x14ac:dyDescent="0.2">
      <c r="A589" s="22">
        <v>44798</v>
      </c>
      <c r="B589" s="30" t="s">
        <v>36</v>
      </c>
      <c r="C589" s="34"/>
      <c r="D589" s="34"/>
      <c r="E589" s="35"/>
      <c r="F589" s="35"/>
      <c r="G589" s="35"/>
      <c r="H589" s="35"/>
      <c r="I589" s="35"/>
      <c r="J589" s="35"/>
      <c r="K589" s="35"/>
      <c r="L589" s="35"/>
      <c r="M589" s="35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>
        <v>100</v>
      </c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10">
        <f t="shared" si="8"/>
        <v>100</v>
      </c>
      <c r="QL589" s="49"/>
      <c r="QM589" s="49"/>
      <c r="QN589" s="49"/>
      <c r="QO589" s="49"/>
      <c r="QP589" s="49"/>
      <c r="QQ589" s="49"/>
      <c r="QR589" s="49"/>
      <c r="QS589" s="1"/>
    </row>
    <row r="590" spans="1:461" s="2" customFormat="1" ht="12.75" customHeight="1" x14ac:dyDescent="0.2">
      <c r="A590" s="22">
        <v>44798</v>
      </c>
      <c r="B590" s="30" t="s">
        <v>36</v>
      </c>
      <c r="C590" s="34"/>
      <c r="D590" s="34"/>
      <c r="E590" s="35"/>
      <c r="F590" s="35"/>
      <c r="G590" s="35"/>
      <c r="H590" s="35"/>
      <c r="I590" s="35"/>
      <c r="J590" s="35"/>
      <c r="K590" s="35"/>
      <c r="L590" s="35"/>
      <c r="M590" s="35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>
        <v>10</v>
      </c>
      <c r="JZ590" s="36"/>
      <c r="KA590" s="36"/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10">
        <f t="shared" si="8"/>
        <v>10</v>
      </c>
      <c r="QL590" s="49"/>
      <c r="QM590" s="49"/>
      <c r="QN590" s="49"/>
      <c r="QO590" s="49"/>
      <c r="QP590" s="49"/>
      <c r="QQ590" s="49"/>
      <c r="QR590" s="49"/>
      <c r="QS590" s="1"/>
    </row>
    <row r="591" spans="1:461" s="2" customFormat="1" ht="12.75" customHeight="1" x14ac:dyDescent="0.2">
      <c r="A591" s="22">
        <v>44798</v>
      </c>
      <c r="B591" s="30" t="s">
        <v>216</v>
      </c>
      <c r="C591" s="34"/>
      <c r="D591" s="34"/>
      <c r="E591" s="35"/>
      <c r="F591" s="35"/>
      <c r="G591" s="35"/>
      <c r="H591" s="35"/>
      <c r="I591" s="35"/>
      <c r="J591" s="35"/>
      <c r="K591" s="35"/>
      <c r="L591" s="35"/>
      <c r="M591" s="35"/>
      <c r="N591" s="36"/>
      <c r="O591" s="36"/>
      <c r="P591" s="36">
        <v>16</v>
      </c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>
        <v>10</v>
      </c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>
        <v>10</v>
      </c>
      <c r="EJ591" s="36"/>
      <c r="EK591" s="36"/>
      <c r="EL591" s="36"/>
      <c r="EM591" s="36"/>
      <c r="EN591" s="36"/>
      <c r="EO591" s="36"/>
      <c r="EP591" s="36">
        <v>10</v>
      </c>
      <c r="EQ591" s="36"/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>
        <v>18</v>
      </c>
      <c r="IG591" s="36"/>
      <c r="IH591" s="36"/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>
        <v>10</v>
      </c>
      <c r="JI591" s="36"/>
      <c r="JJ591" s="36"/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>
        <v>10</v>
      </c>
      <c r="JW591" s="36"/>
      <c r="JX591" s="36"/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>
        <v>10</v>
      </c>
      <c r="LN591" s="36"/>
      <c r="LO591" s="36"/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>
        <v>10</v>
      </c>
      <c r="MY591" s="36"/>
      <c r="MZ591" s="36"/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>
        <v>10</v>
      </c>
      <c r="PL591" s="36">
        <v>10</v>
      </c>
      <c r="PM591" s="36"/>
      <c r="PN591" s="36"/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10">
        <f t="shared" si="8"/>
        <v>124</v>
      </c>
      <c r="QL591" s="49"/>
      <c r="QM591" s="49"/>
      <c r="QN591" s="49"/>
      <c r="QO591" s="49"/>
      <c r="QP591" s="49"/>
      <c r="QQ591" s="49"/>
      <c r="QR591" s="49"/>
      <c r="QS591" s="1"/>
    </row>
    <row r="592" spans="1:461" s="2" customFormat="1" ht="12.75" customHeight="1" x14ac:dyDescent="0.2">
      <c r="A592" s="22">
        <v>44798</v>
      </c>
      <c r="B592" s="25" t="s">
        <v>532</v>
      </c>
      <c r="C592" s="34"/>
      <c r="D592" s="34"/>
      <c r="E592" s="35"/>
      <c r="F592" s="35"/>
      <c r="G592" s="35"/>
      <c r="H592" s="35"/>
      <c r="I592" s="35"/>
      <c r="J592" s="35"/>
      <c r="K592" s="35"/>
      <c r="L592" s="35"/>
      <c r="M592" s="35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>
        <v>2</v>
      </c>
      <c r="FZ592" s="36"/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10">
        <f t="shared" si="8"/>
        <v>2</v>
      </c>
      <c r="QL592" s="49"/>
      <c r="QM592" s="49"/>
      <c r="QN592" s="49"/>
      <c r="QO592" s="49"/>
      <c r="QP592" s="49"/>
      <c r="QQ592" s="49"/>
      <c r="QR592" s="49"/>
      <c r="QS592" s="1"/>
    </row>
    <row r="593" spans="1:461" s="2" customFormat="1" ht="12.75" customHeight="1" x14ac:dyDescent="0.2">
      <c r="A593" s="22">
        <v>44798</v>
      </c>
      <c r="B593" s="25" t="s">
        <v>433</v>
      </c>
      <c r="C593" s="34"/>
      <c r="D593" s="34"/>
      <c r="E593" s="35"/>
      <c r="F593" s="35"/>
      <c r="G593" s="35"/>
      <c r="H593" s="35"/>
      <c r="I593" s="35"/>
      <c r="J593" s="35"/>
      <c r="K593" s="35"/>
      <c r="L593" s="35"/>
      <c r="M593" s="35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>
        <v>60</v>
      </c>
      <c r="KL593" s="36"/>
      <c r="KM593" s="36"/>
      <c r="KN593" s="36"/>
      <c r="KO593" s="36"/>
      <c r="KP593" s="36"/>
      <c r="KQ593" s="36"/>
      <c r="KR593" s="36"/>
      <c r="KS593" s="36"/>
      <c r="KT593" s="36">
        <v>20</v>
      </c>
      <c r="KU593" s="36"/>
      <c r="KV593" s="36"/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10">
        <f t="shared" si="8"/>
        <v>80</v>
      </c>
      <c r="QL593" s="49"/>
      <c r="QM593" s="49"/>
      <c r="QN593" s="49"/>
      <c r="QO593" s="49"/>
      <c r="QP593" s="49"/>
      <c r="QQ593" s="49"/>
      <c r="QR593" s="49"/>
      <c r="QS593" s="1"/>
    </row>
    <row r="594" spans="1:461" s="2" customFormat="1" ht="12.75" customHeight="1" x14ac:dyDescent="0.2">
      <c r="A594" s="22">
        <v>44798</v>
      </c>
      <c r="B594" s="30" t="s">
        <v>173</v>
      </c>
      <c r="C594" s="34"/>
      <c r="D594" s="34"/>
      <c r="E594" s="35"/>
      <c r="F594" s="35"/>
      <c r="G594" s="35"/>
      <c r="H594" s="35"/>
      <c r="I594" s="35"/>
      <c r="J594" s="35"/>
      <c r="K594" s="35"/>
      <c r="L594" s="35"/>
      <c r="M594" s="35"/>
      <c r="N594" s="36"/>
      <c r="O594" s="36"/>
      <c r="P594" s="36"/>
      <c r="Q594" s="36"/>
      <c r="R594" s="36">
        <v>10</v>
      </c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>
        <v>10</v>
      </c>
      <c r="HT594" s="36"/>
      <c r="HU594" s="36"/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10">
        <f t="shared" si="8"/>
        <v>20</v>
      </c>
      <c r="QL594" s="49"/>
      <c r="QM594" s="49"/>
      <c r="QN594" s="49"/>
      <c r="QO594" s="49"/>
      <c r="QP594" s="49"/>
      <c r="QQ594" s="49"/>
      <c r="QR594" s="49"/>
      <c r="QS594" s="1"/>
    </row>
    <row r="595" spans="1:461" s="2" customFormat="1" ht="12.75" customHeight="1" x14ac:dyDescent="0.2">
      <c r="A595" s="22">
        <v>44799</v>
      </c>
      <c r="B595" s="30" t="s">
        <v>533</v>
      </c>
      <c r="C595" s="34"/>
      <c r="D595" s="34"/>
      <c r="E595" s="35"/>
      <c r="F595" s="35"/>
      <c r="G595" s="35"/>
      <c r="H595" s="35"/>
      <c r="I595" s="35"/>
      <c r="J595" s="35"/>
      <c r="K595" s="35"/>
      <c r="L595" s="35">
        <v>1</v>
      </c>
      <c r="M595" s="35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>
        <v>1</v>
      </c>
      <c r="AG595" s="36"/>
      <c r="AH595" s="36">
        <v>1</v>
      </c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>
        <v>1.1000000000000001</v>
      </c>
      <c r="BU595" s="36"/>
      <c r="BV595" s="36"/>
      <c r="BW595" s="36"/>
      <c r="BX595" s="36"/>
      <c r="BY595" s="36"/>
      <c r="BZ595" s="36">
        <v>1</v>
      </c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>
        <v>1</v>
      </c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>
        <v>1</v>
      </c>
      <c r="HM595" s="36"/>
      <c r="HN595" s="36"/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>
        <v>1</v>
      </c>
      <c r="KI595" s="36"/>
      <c r="KJ595" s="36"/>
      <c r="KK595" s="36"/>
      <c r="KL595" s="36"/>
      <c r="KM595" s="36"/>
      <c r="KN595" s="36"/>
      <c r="KO595" s="36"/>
      <c r="KP595" s="36"/>
      <c r="KQ595" s="36"/>
      <c r="KR595" s="36">
        <v>1</v>
      </c>
      <c r="KS595" s="36"/>
      <c r="KT595" s="36"/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10">
        <f t="shared" si="8"/>
        <v>9.1</v>
      </c>
      <c r="QL595" s="49"/>
      <c r="QM595" s="49"/>
      <c r="QN595" s="49"/>
      <c r="QO595" s="49"/>
      <c r="QP595" s="49"/>
      <c r="QQ595" s="49"/>
      <c r="QR595" s="49"/>
      <c r="QS595" s="1"/>
    </row>
    <row r="596" spans="1:461" s="2" customFormat="1" ht="12.75" customHeight="1" x14ac:dyDescent="0.2">
      <c r="A596" s="22">
        <v>44799</v>
      </c>
      <c r="B596" s="25" t="s">
        <v>452</v>
      </c>
      <c r="C596" s="34"/>
      <c r="D596" s="34"/>
      <c r="E596" s="35"/>
      <c r="F596" s="35"/>
      <c r="G596" s="35"/>
      <c r="H596" s="35"/>
      <c r="I596" s="35"/>
      <c r="J596" s="35"/>
      <c r="K596" s="35"/>
      <c r="L596" s="35"/>
      <c r="M596" s="35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>
        <v>2</v>
      </c>
      <c r="LT596" s="36"/>
      <c r="LU596" s="36"/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10">
        <f t="shared" si="8"/>
        <v>2</v>
      </c>
      <c r="QL596" s="49"/>
      <c r="QM596" s="49"/>
      <c r="QN596" s="49"/>
      <c r="QO596" s="49"/>
      <c r="QP596" s="49"/>
      <c r="QQ596" s="49"/>
      <c r="QR596" s="49"/>
      <c r="QS596" s="1"/>
    </row>
    <row r="597" spans="1:461" s="2" customFormat="1" ht="12.75" customHeight="1" x14ac:dyDescent="0.2">
      <c r="A597" s="22">
        <v>44799</v>
      </c>
      <c r="B597" s="30" t="s">
        <v>55</v>
      </c>
      <c r="C597" s="34"/>
      <c r="D597" s="34"/>
      <c r="E597" s="35"/>
      <c r="F597" s="35"/>
      <c r="G597" s="35"/>
      <c r="H597" s="35"/>
      <c r="I597" s="35"/>
      <c r="J597" s="35"/>
      <c r="K597" s="35"/>
      <c r="L597" s="35"/>
      <c r="M597" s="35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>
        <v>10</v>
      </c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10">
        <f t="shared" si="8"/>
        <v>10</v>
      </c>
      <c r="QL597" s="49"/>
      <c r="QM597" s="49"/>
      <c r="QN597" s="49"/>
      <c r="QO597" s="49"/>
      <c r="QP597" s="49"/>
      <c r="QQ597" s="49"/>
      <c r="QR597" s="49"/>
      <c r="QS597" s="1"/>
    </row>
    <row r="598" spans="1:461" s="2" customFormat="1" ht="12.75" customHeight="1" x14ac:dyDescent="0.2">
      <c r="A598" s="22">
        <v>44802</v>
      </c>
      <c r="B598" s="30" t="s">
        <v>55</v>
      </c>
      <c r="C598" s="34"/>
      <c r="D598" s="34"/>
      <c r="E598" s="35"/>
      <c r="F598" s="35"/>
      <c r="G598" s="35"/>
      <c r="H598" s="35"/>
      <c r="I598" s="35"/>
      <c r="J598" s="35"/>
      <c r="K598" s="35"/>
      <c r="L598" s="35"/>
      <c r="M598" s="35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>
        <v>40</v>
      </c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10">
        <f t="shared" si="8"/>
        <v>40</v>
      </c>
      <c r="QL598" s="49"/>
      <c r="QM598" s="49"/>
      <c r="QN598" s="49"/>
      <c r="QO598" s="49"/>
      <c r="QP598" s="49"/>
      <c r="QQ598" s="49"/>
      <c r="QR598" s="49"/>
      <c r="QS598" s="1"/>
    </row>
    <row r="599" spans="1:461" s="2" customFormat="1" ht="12.75" customHeight="1" x14ac:dyDescent="0.2">
      <c r="A599" s="22">
        <v>44802</v>
      </c>
      <c r="B599" s="30" t="s">
        <v>55</v>
      </c>
      <c r="C599" s="34"/>
      <c r="D599" s="34"/>
      <c r="E599" s="35"/>
      <c r="F599" s="35"/>
      <c r="G599" s="35"/>
      <c r="H599" s="35"/>
      <c r="I599" s="35"/>
      <c r="J599" s="35"/>
      <c r="K599" s="35"/>
      <c r="L599" s="35"/>
      <c r="M599" s="35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>
        <v>75</v>
      </c>
      <c r="QH599" s="36"/>
      <c r="QI599" s="36"/>
      <c r="QJ599" s="36"/>
      <c r="QK599" s="10">
        <f t="shared" ref="QK599:QK668" si="9">SUBTOTAL(9,C599:QJ599)</f>
        <v>75</v>
      </c>
      <c r="QL599" s="49"/>
      <c r="QM599" s="49"/>
      <c r="QN599" s="49"/>
      <c r="QO599" s="49"/>
      <c r="QP599" s="49"/>
      <c r="QQ599" s="49"/>
      <c r="QR599" s="49"/>
      <c r="QS599" s="1"/>
    </row>
    <row r="600" spans="1:461" s="2" customFormat="1" ht="12.75" customHeight="1" x14ac:dyDescent="0.2">
      <c r="A600" s="22">
        <v>44803</v>
      </c>
      <c r="B600" s="30" t="s">
        <v>547</v>
      </c>
      <c r="C600" s="34"/>
      <c r="D600" s="34"/>
      <c r="E600" s="35"/>
      <c r="F600" s="35"/>
      <c r="G600" s="35"/>
      <c r="H600" s="35"/>
      <c r="I600" s="35"/>
      <c r="J600" s="35"/>
      <c r="K600" s="35"/>
      <c r="L600" s="35"/>
      <c r="M600" s="35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>
        <v>10</v>
      </c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10">
        <f t="shared" si="9"/>
        <v>10</v>
      </c>
      <c r="QL600" s="49"/>
      <c r="QM600" s="49"/>
      <c r="QN600" s="49"/>
      <c r="QO600" s="49"/>
      <c r="QP600" s="49"/>
      <c r="QQ600" s="49"/>
      <c r="QR600" s="49"/>
      <c r="QS600" s="1"/>
    </row>
    <row r="601" spans="1:461" s="2" customFormat="1" ht="12.75" customHeight="1" x14ac:dyDescent="0.2">
      <c r="A601" s="22">
        <v>44803</v>
      </c>
      <c r="B601" s="25" t="s">
        <v>468</v>
      </c>
      <c r="C601" s="34"/>
      <c r="D601" s="34"/>
      <c r="E601" s="35"/>
      <c r="F601" s="35"/>
      <c r="G601" s="35"/>
      <c r="H601" s="35"/>
      <c r="I601" s="35"/>
      <c r="J601" s="35"/>
      <c r="K601" s="35"/>
      <c r="L601" s="35"/>
      <c r="M601" s="35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>
        <v>50</v>
      </c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>
        <v>20</v>
      </c>
      <c r="KO601" s="36"/>
      <c r="KP601" s="36"/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10">
        <f t="shared" si="9"/>
        <v>70</v>
      </c>
      <c r="QL601" s="49"/>
      <c r="QM601" s="49"/>
      <c r="QN601" s="49"/>
      <c r="QO601" s="49"/>
      <c r="QP601" s="49"/>
      <c r="QQ601" s="49"/>
      <c r="QR601" s="49"/>
      <c r="QS601" s="1"/>
    </row>
    <row r="602" spans="1:461" s="2" customFormat="1" ht="12.75" customHeight="1" x14ac:dyDescent="0.2">
      <c r="A602" s="22">
        <v>44803</v>
      </c>
      <c r="B602" s="30" t="s">
        <v>257</v>
      </c>
      <c r="C602" s="34"/>
      <c r="D602" s="34">
        <v>30</v>
      </c>
      <c r="E602" s="35">
        <v>30</v>
      </c>
      <c r="F602" s="35"/>
      <c r="G602" s="35"/>
      <c r="H602" s="35"/>
      <c r="I602" s="35"/>
      <c r="J602" s="35"/>
      <c r="K602" s="35"/>
      <c r="L602" s="35"/>
      <c r="M602" s="35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>
        <v>30</v>
      </c>
      <c r="BM602" s="36"/>
      <c r="BN602" s="36"/>
      <c r="BO602" s="36"/>
      <c r="BP602" s="36"/>
      <c r="BQ602" s="36"/>
      <c r="BR602" s="36"/>
      <c r="BS602" s="36">
        <v>30</v>
      </c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>
        <v>20</v>
      </c>
      <c r="DM602" s="36"/>
      <c r="DN602" s="36"/>
      <c r="DO602" s="36"/>
      <c r="DP602" s="36"/>
      <c r="DQ602" s="36"/>
      <c r="DR602" s="36"/>
      <c r="DS602" s="36"/>
      <c r="DT602" s="36"/>
      <c r="DU602" s="36">
        <v>20</v>
      </c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>
        <v>20</v>
      </c>
      <c r="GD602" s="36"/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>
        <v>20</v>
      </c>
      <c r="HW602" s="36"/>
      <c r="HX602" s="36"/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10">
        <f t="shared" si="9"/>
        <v>200</v>
      </c>
      <c r="QL602" s="49"/>
      <c r="QM602" s="49"/>
      <c r="QN602" s="49"/>
      <c r="QO602" s="49"/>
      <c r="QP602" s="49"/>
      <c r="QQ602" s="49"/>
      <c r="QR602" s="49"/>
      <c r="QS602" s="1"/>
    </row>
    <row r="603" spans="1:461" s="2" customFormat="1" ht="12.75" customHeight="1" x14ac:dyDescent="0.2">
      <c r="A603" s="22">
        <v>44803</v>
      </c>
      <c r="B603" s="56" t="s">
        <v>67</v>
      </c>
      <c r="C603" s="34"/>
      <c r="D603" s="34"/>
      <c r="E603" s="35"/>
      <c r="F603" s="35"/>
      <c r="G603" s="35"/>
      <c r="H603" s="35"/>
      <c r="I603" s="35"/>
      <c r="J603" s="35"/>
      <c r="K603" s="35"/>
      <c r="L603" s="35"/>
      <c r="M603" s="35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>
        <v>3</v>
      </c>
      <c r="JA603" s="36"/>
      <c r="JB603" s="36"/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>
        <v>3.6</v>
      </c>
      <c r="KP603" s="36"/>
      <c r="KQ603" s="36"/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10">
        <f t="shared" si="9"/>
        <v>6.6</v>
      </c>
      <c r="QL603" s="49"/>
      <c r="QM603" s="49"/>
      <c r="QN603" s="49"/>
      <c r="QO603" s="49"/>
      <c r="QP603" s="49"/>
      <c r="QQ603" s="49"/>
      <c r="QR603" s="49"/>
      <c r="QS603" s="1"/>
    </row>
    <row r="604" spans="1:461" s="2" customFormat="1" ht="12.75" customHeight="1" x14ac:dyDescent="0.2">
      <c r="A604" s="22">
        <v>44803</v>
      </c>
      <c r="B604" s="25" t="s">
        <v>345</v>
      </c>
      <c r="C604" s="34"/>
      <c r="D604" s="34"/>
      <c r="E604" s="35"/>
      <c r="F604" s="35"/>
      <c r="G604" s="35"/>
      <c r="H604" s="35"/>
      <c r="I604" s="35"/>
      <c r="J604" s="35"/>
      <c r="K604" s="35"/>
      <c r="L604" s="35"/>
      <c r="M604" s="35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>
        <v>150</v>
      </c>
      <c r="IZ604" s="36"/>
      <c r="JA604" s="36"/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10">
        <f t="shared" si="9"/>
        <v>150</v>
      </c>
      <c r="QL604" s="49"/>
      <c r="QM604" s="49"/>
      <c r="QN604" s="49"/>
      <c r="QO604" s="49"/>
      <c r="QP604" s="49"/>
      <c r="QQ604" s="49"/>
      <c r="QR604" s="49"/>
      <c r="QS604" s="1"/>
    </row>
    <row r="605" spans="1:461" s="2" customFormat="1" ht="12.75" customHeight="1" x14ac:dyDescent="0.2">
      <c r="A605" s="22">
        <v>44804</v>
      </c>
      <c r="B605" s="30" t="s">
        <v>317</v>
      </c>
      <c r="C605" s="34"/>
      <c r="D605" s="34"/>
      <c r="E605" s="35"/>
      <c r="F605" s="35"/>
      <c r="G605" s="35"/>
      <c r="H605" s="35"/>
      <c r="I605" s="35"/>
      <c r="J605" s="35"/>
      <c r="K605" s="35"/>
      <c r="L605" s="35"/>
      <c r="M605" s="35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>
        <v>10</v>
      </c>
      <c r="GO605" s="36"/>
      <c r="GP605" s="36"/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10">
        <f t="shared" si="9"/>
        <v>10</v>
      </c>
      <c r="QL605" s="49"/>
      <c r="QM605" s="49"/>
      <c r="QN605" s="49"/>
      <c r="QO605" s="49"/>
      <c r="QP605" s="49"/>
      <c r="QQ605" s="49"/>
      <c r="QR605" s="49"/>
      <c r="QS605" s="1"/>
    </row>
    <row r="606" spans="1:461" s="2" customFormat="1" ht="12.75" customHeight="1" x14ac:dyDescent="0.2">
      <c r="A606" s="22">
        <v>44804</v>
      </c>
      <c r="B606" s="30" t="s">
        <v>509</v>
      </c>
      <c r="C606" s="34"/>
      <c r="D606" s="34"/>
      <c r="E606" s="35"/>
      <c r="F606" s="35"/>
      <c r="G606" s="35"/>
      <c r="H606" s="35"/>
      <c r="I606" s="35"/>
      <c r="J606" s="35"/>
      <c r="K606" s="35"/>
      <c r="L606" s="35"/>
      <c r="M606" s="35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>
        <v>63</v>
      </c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10">
        <f t="shared" si="9"/>
        <v>63</v>
      </c>
      <c r="QL606" s="49"/>
      <c r="QM606" s="49"/>
      <c r="QN606" s="49"/>
      <c r="QO606" s="49"/>
      <c r="QP606" s="49"/>
      <c r="QQ606" s="49"/>
      <c r="QR606" s="49"/>
      <c r="QS606" s="1"/>
    </row>
    <row r="607" spans="1:461" s="2" customFormat="1" ht="12.75" customHeight="1" x14ac:dyDescent="0.2">
      <c r="A607" s="22">
        <v>44805</v>
      </c>
      <c r="B607" s="56" t="s">
        <v>385</v>
      </c>
      <c r="C607" s="34"/>
      <c r="D607" s="34"/>
      <c r="E607" s="35"/>
      <c r="F607" s="35"/>
      <c r="G607" s="35"/>
      <c r="H607" s="35"/>
      <c r="I607" s="35"/>
      <c r="J607" s="35"/>
      <c r="K607" s="35"/>
      <c r="L607" s="35"/>
      <c r="M607" s="35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>
        <v>10</v>
      </c>
      <c r="KY607" s="36"/>
      <c r="KZ607" s="36"/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10">
        <f t="shared" si="9"/>
        <v>10</v>
      </c>
      <c r="QL607" s="49"/>
      <c r="QM607" s="49"/>
      <c r="QN607" s="49"/>
      <c r="QO607" s="49"/>
      <c r="QP607" s="49"/>
      <c r="QQ607" s="49"/>
      <c r="QR607" s="49"/>
      <c r="QS607" s="1"/>
    </row>
    <row r="608" spans="1:461" s="2" customFormat="1" ht="12.75" customHeight="1" x14ac:dyDescent="0.2">
      <c r="A608" s="22">
        <v>44805</v>
      </c>
      <c r="B608" s="25" t="s">
        <v>116</v>
      </c>
      <c r="C608" s="34"/>
      <c r="D608" s="34"/>
      <c r="E608" s="35"/>
      <c r="F608" s="35"/>
      <c r="G608" s="35"/>
      <c r="H608" s="35"/>
      <c r="I608" s="35"/>
      <c r="J608" s="35"/>
      <c r="K608" s="35"/>
      <c r="L608" s="35"/>
      <c r="M608" s="35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>
        <v>20</v>
      </c>
      <c r="GR608" s="36"/>
      <c r="GS608" s="36"/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10">
        <f t="shared" si="9"/>
        <v>20</v>
      </c>
      <c r="QL608" s="49"/>
      <c r="QM608" s="49"/>
      <c r="QN608" s="49"/>
      <c r="QO608" s="49"/>
      <c r="QP608" s="49"/>
      <c r="QQ608" s="49"/>
      <c r="QR608" s="49"/>
      <c r="QS608" s="1"/>
    </row>
    <row r="609" spans="1:461" s="2" customFormat="1" ht="12.75" customHeight="1" x14ac:dyDescent="0.2">
      <c r="A609" s="22">
        <v>44805</v>
      </c>
      <c r="B609" s="30" t="s">
        <v>55</v>
      </c>
      <c r="C609" s="34"/>
      <c r="D609" s="34"/>
      <c r="E609" s="35"/>
      <c r="F609" s="35"/>
      <c r="G609" s="35"/>
      <c r="H609" s="35"/>
      <c r="I609" s="35"/>
      <c r="J609" s="35"/>
      <c r="K609" s="35"/>
      <c r="L609" s="35"/>
      <c r="M609" s="35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>
        <v>125</v>
      </c>
      <c r="QH609" s="36"/>
      <c r="QI609" s="36"/>
      <c r="QJ609" s="36"/>
      <c r="QK609" s="10">
        <f t="shared" si="9"/>
        <v>125</v>
      </c>
      <c r="QL609" s="49"/>
      <c r="QM609" s="49"/>
      <c r="QN609" s="49"/>
      <c r="QO609" s="49"/>
      <c r="QP609" s="49"/>
      <c r="QQ609" s="49"/>
      <c r="QR609" s="49"/>
      <c r="QS609" s="1"/>
    </row>
    <row r="610" spans="1:461" s="2" customFormat="1" ht="12.75" customHeight="1" x14ac:dyDescent="0.2">
      <c r="A610" s="22">
        <v>44805</v>
      </c>
      <c r="B610" s="30" t="s">
        <v>55</v>
      </c>
      <c r="C610" s="34"/>
      <c r="D610" s="34"/>
      <c r="E610" s="35"/>
      <c r="F610" s="35"/>
      <c r="G610" s="35"/>
      <c r="H610" s="35"/>
      <c r="I610" s="35"/>
      <c r="J610" s="35"/>
      <c r="K610" s="35"/>
      <c r="L610" s="35"/>
      <c r="M610" s="35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>
        <v>20</v>
      </c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>
        <v>10</v>
      </c>
      <c r="FT610" s="36"/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>
        <v>50</v>
      </c>
      <c r="KD610" s="36"/>
      <c r="KE610" s="36"/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>
        <v>3</v>
      </c>
      <c r="LU610" s="36"/>
      <c r="LV610" s="36"/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>
        <v>1</v>
      </c>
      <c r="NV610" s="36"/>
      <c r="NW610" s="36"/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10">
        <f t="shared" si="9"/>
        <v>84</v>
      </c>
      <c r="QL610" s="49"/>
      <c r="QM610" s="49"/>
      <c r="QN610" s="49"/>
      <c r="QO610" s="49"/>
      <c r="QP610" s="49"/>
      <c r="QQ610" s="49"/>
      <c r="QR610" s="49"/>
      <c r="QS610" s="1"/>
    </row>
    <row r="611" spans="1:461" s="2" customFormat="1" ht="12.75" customHeight="1" x14ac:dyDescent="0.2">
      <c r="A611" s="22">
        <v>44809</v>
      </c>
      <c r="B611" s="30" t="s">
        <v>19</v>
      </c>
      <c r="C611" s="34"/>
      <c r="D611" s="34"/>
      <c r="E611" s="35"/>
      <c r="F611" s="35"/>
      <c r="G611" s="35"/>
      <c r="H611" s="35"/>
      <c r="I611" s="35"/>
      <c r="J611" s="35"/>
      <c r="K611" s="35"/>
      <c r="L611" s="35"/>
      <c r="M611" s="35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>
        <v>200</v>
      </c>
      <c r="EX611" s="36"/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>
        <v>50</v>
      </c>
      <c r="LB611" s="36"/>
      <c r="LC611" s="36"/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>
        <v>175</v>
      </c>
      <c r="QH611" s="36"/>
      <c r="QI611" s="36"/>
      <c r="QJ611" s="36"/>
      <c r="QK611" s="10">
        <f t="shared" si="9"/>
        <v>425</v>
      </c>
      <c r="QL611" s="49"/>
      <c r="QM611" s="49"/>
      <c r="QN611" s="49"/>
      <c r="QO611" s="49"/>
      <c r="QP611" s="49"/>
      <c r="QQ611" s="49"/>
      <c r="QR611" s="49"/>
      <c r="QS611" s="1"/>
    </row>
    <row r="612" spans="1:461" s="2" customFormat="1" ht="12.75" customHeight="1" x14ac:dyDescent="0.2">
      <c r="A612" s="22">
        <v>44806</v>
      </c>
      <c r="B612" s="30" t="s">
        <v>386</v>
      </c>
      <c r="C612" s="34"/>
      <c r="D612" s="34"/>
      <c r="E612" s="35"/>
      <c r="F612" s="35"/>
      <c r="G612" s="35"/>
      <c r="H612" s="35"/>
      <c r="I612" s="35"/>
      <c r="J612" s="35"/>
      <c r="K612" s="35"/>
      <c r="L612" s="35"/>
      <c r="M612" s="35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>
        <v>3</v>
      </c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>
        <v>1</v>
      </c>
      <c r="HK612" s="36"/>
      <c r="HL612" s="36"/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10">
        <f t="shared" si="9"/>
        <v>4</v>
      </c>
      <c r="QL612" s="49"/>
      <c r="QM612" s="49"/>
      <c r="QN612" s="49"/>
      <c r="QO612" s="49"/>
      <c r="QP612" s="49"/>
      <c r="QQ612" s="49"/>
      <c r="QR612" s="49"/>
      <c r="QS612" s="1"/>
    </row>
    <row r="613" spans="1:461" s="2" customFormat="1" ht="12.75" customHeight="1" x14ac:dyDescent="0.2">
      <c r="A613" s="22">
        <v>44806</v>
      </c>
      <c r="B613" s="56" t="s">
        <v>462</v>
      </c>
      <c r="C613" s="34"/>
      <c r="D613" s="34"/>
      <c r="E613" s="35">
        <v>5</v>
      </c>
      <c r="F613" s="35"/>
      <c r="G613" s="35"/>
      <c r="H613" s="35"/>
      <c r="I613" s="35"/>
      <c r="J613" s="35"/>
      <c r="K613" s="35"/>
      <c r="L613" s="35"/>
      <c r="M613" s="35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10">
        <f t="shared" si="9"/>
        <v>5</v>
      </c>
      <c r="QL613" s="49"/>
      <c r="QM613" s="49"/>
      <c r="QN613" s="49"/>
      <c r="QO613" s="49"/>
      <c r="QP613" s="49"/>
      <c r="QQ613" s="49"/>
      <c r="QR613" s="49"/>
      <c r="QS613" s="1"/>
    </row>
    <row r="614" spans="1:461" s="2" customFormat="1" ht="12.75" customHeight="1" x14ac:dyDescent="0.2">
      <c r="A614" s="22">
        <v>44806</v>
      </c>
      <c r="B614" s="30" t="s">
        <v>68</v>
      </c>
      <c r="C614" s="34"/>
      <c r="D614" s="34"/>
      <c r="E614" s="35"/>
      <c r="F614" s="35"/>
      <c r="G614" s="35"/>
      <c r="H614" s="35"/>
      <c r="I614" s="35"/>
      <c r="J614" s="35"/>
      <c r="K614" s="35"/>
      <c r="L614" s="35"/>
      <c r="M614" s="35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>
        <v>50</v>
      </c>
      <c r="BB614" s="36"/>
      <c r="BC614" s="36"/>
      <c r="BD614" s="36"/>
      <c r="BE614" s="36">
        <v>10</v>
      </c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10">
        <f t="shared" si="9"/>
        <v>60</v>
      </c>
      <c r="QL614" s="49"/>
      <c r="QM614" s="49"/>
      <c r="QN614" s="49"/>
      <c r="QO614" s="49"/>
      <c r="QP614" s="49"/>
      <c r="QQ614" s="49"/>
      <c r="QR614" s="49"/>
      <c r="QS614" s="1"/>
    </row>
    <row r="615" spans="1:461" s="2" customFormat="1" ht="12.75" customHeight="1" x14ac:dyDescent="0.2">
      <c r="A615" s="22">
        <v>44806</v>
      </c>
      <c r="B615" s="25" t="s">
        <v>25</v>
      </c>
      <c r="C615" s="34"/>
      <c r="D615" s="34"/>
      <c r="E615" s="35"/>
      <c r="F615" s="35"/>
      <c r="G615" s="35"/>
      <c r="H615" s="35"/>
      <c r="I615" s="35"/>
      <c r="J615" s="35"/>
      <c r="K615" s="35"/>
      <c r="L615" s="35"/>
      <c r="M615" s="35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>
        <v>50</v>
      </c>
      <c r="GW615" s="36"/>
      <c r="GX615" s="36"/>
      <c r="GY615" s="36">
        <v>35</v>
      </c>
      <c r="GZ615" s="36"/>
      <c r="HA615" s="36"/>
      <c r="HB615" s="36"/>
      <c r="HC615" s="36"/>
      <c r="HD615" s="36">
        <v>10</v>
      </c>
      <c r="HE615" s="36"/>
      <c r="HF615" s="36"/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>
        <v>3</v>
      </c>
      <c r="JZ615" s="36"/>
      <c r="KA615" s="36"/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10">
        <f t="shared" si="9"/>
        <v>98</v>
      </c>
      <c r="QL615" s="49"/>
      <c r="QM615" s="49"/>
      <c r="QN615" s="49"/>
      <c r="QO615" s="49"/>
      <c r="QP615" s="49"/>
      <c r="QQ615" s="49"/>
      <c r="QR615" s="49"/>
      <c r="QS615" s="1"/>
    </row>
    <row r="616" spans="1:461" s="2" customFormat="1" ht="12.75" customHeight="1" x14ac:dyDescent="0.2">
      <c r="A616" s="22">
        <v>44809</v>
      </c>
      <c r="B616" s="25" t="s">
        <v>454</v>
      </c>
      <c r="C616" s="34"/>
      <c r="D616" s="34"/>
      <c r="E616" s="35"/>
      <c r="F616" s="35"/>
      <c r="G616" s="35"/>
      <c r="H616" s="35"/>
      <c r="I616" s="35"/>
      <c r="J616" s="35"/>
      <c r="K616" s="35"/>
      <c r="L616" s="35"/>
      <c r="M616" s="35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>
        <v>3</v>
      </c>
      <c r="MX616" s="36"/>
      <c r="MY616" s="36"/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10">
        <f t="shared" si="9"/>
        <v>3</v>
      </c>
      <c r="QL616" s="49"/>
      <c r="QM616" s="49"/>
      <c r="QN616" s="49"/>
      <c r="QO616" s="49"/>
      <c r="QP616" s="49"/>
      <c r="QQ616" s="49"/>
      <c r="QR616" s="49"/>
      <c r="QS616" s="1"/>
    </row>
    <row r="617" spans="1:461" s="2" customFormat="1" ht="12.75" customHeight="1" x14ac:dyDescent="0.2">
      <c r="A617" s="22">
        <v>44809</v>
      </c>
      <c r="B617" s="30" t="s">
        <v>362</v>
      </c>
      <c r="C617" s="34"/>
      <c r="D617" s="34"/>
      <c r="E617" s="35"/>
      <c r="F617" s="35"/>
      <c r="G617" s="35"/>
      <c r="H617" s="35"/>
      <c r="I617" s="35"/>
      <c r="J617" s="35"/>
      <c r="K617" s="35"/>
      <c r="L617" s="35"/>
      <c r="M617" s="35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>
        <v>2</v>
      </c>
      <c r="OB617" s="36"/>
      <c r="OC617" s="36"/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10">
        <f t="shared" si="9"/>
        <v>2</v>
      </c>
      <c r="QL617" s="49"/>
      <c r="QM617" s="49"/>
      <c r="QN617" s="49"/>
      <c r="QO617" s="49"/>
      <c r="QP617" s="49"/>
      <c r="QQ617" s="49"/>
      <c r="QR617" s="49"/>
      <c r="QS617" s="1"/>
    </row>
    <row r="618" spans="1:461" s="2" customFormat="1" ht="12.75" customHeight="1" x14ac:dyDescent="0.2">
      <c r="A618" s="22">
        <v>44810</v>
      </c>
      <c r="B618" s="30" t="s">
        <v>332</v>
      </c>
      <c r="C618" s="34"/>
      <c r="D618" s="34"/>
      <c r="E618" s="35"/>
      <c r="F618" s="35"/>
      <c r="G618" s="35"/>
      <c r="H618" s="35"/>
      <c r="I618" s="35"/>
      <c r="J618" s="35"/>
      <c r="K618" s="35"/>
      <c r="L618" s="35"/>
      <c r="M618" s="35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>
        <v>5</v>
      </c>
      <c r="PJ618" s="36"/>
      <c r="PK618" s="36"/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10">
        <f t="shared" si="9"/>
        <v>5</v>
      </c>
      <c r="QL618" s="49"/>
      <c r="QM618" s="49"/>
      <c r="QN618" s="49"/>
      <c r="QO618" s="49"/>
      <c r="QP618" s="49"/>
      <c r="QQ618" s="49"/>
      <c r="QR618" s="49"/>
      <c r="QS618" s="1"/>
    </row>
    <row r="619" spans="1:461" s="2" customFormat="1" ht="12.75" customHeight="1" x14ac:dyDescent="0.2">
      <c r="A619" s="22">
        <v>44810</v>
      </c>
      <c r="B619" s="30" t="s">
        <v>467</v>
      </c>
      <c r="C619" s="34"/>
      <c r="D619" s="34"/>
      <c r="E619" s="35"/>
      <c r="F619" s="35"/>
      <c r="G619" s="35"/>
      <c r="H619" s="35"/>
      <c r="I619" s="35"/>
      <c r="J619" s="35"/>
      <c r="K619" s="35"/>
      <c r="L619" s="35"/>
      <c r="M619" s="35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>
        <v>5.5</v>
      </c>
      <c r="JB619" s="36"/>
      <c r="JC619" s="36"/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>
        <v>25</v>
      </c>
      <c r="PE619" s="36"/>
      <c r="PF619" s="36"/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10">
        <f t="shared" si="9"/>
        <v>30.5</v>
      </c>
      <c r="QL619" s="49"/>
      <c r="QM619" s="49"/>
      <c r="QN619" s="49"/>
      <c r="QO619" s="49"/>
      <c r="QP619" s="49"/>
      <c r="QQ619" s="49"/>
      <c r="QR619" s="49"/>
      <c r="QS619" s="1"/>
    </row>
    <row r="620" spans="1:461" s="2" customFormat="1" ht="12.75" customHeight="1" x14ac:dyDescent="0.2">
      <c r="A620" s="22">
        <v>44810</v>
      </c>
      <c r="B620" s="30" t="s">
        <v>410</v>
      </c>
      <c r="C620" s="34"/>
      <c r="D620" s="34"/>
      <c r="E620" s="35"/>
      <c r="F620" s="35"/>
      <c r="G620" s="35"/>
      <c r="H620" s="35"/>
      <c r="I620" s="35"/>
      <c r="J620" s="35"/>
      <c r="K620" s="35"/>
      <c r="L620" s="35"/>
      <c r="M620" s="35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>
        <v>20</v>
      </c>
      <c r="OS620" s="36"/>
      <c r="OT620" s="36"/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10">
        <f t="shared" si="9"/>
        <v>20</v>
      </c>
      <c r="QL620" s="49"/>
      <c r="QM620" s="49"/>
      <c r="QN620" s="49"/>
      <c r="QO620" s="49"/>
      <c r="QP620" s="49"/>
      <c r="QQ620" s="49"/>
      <c r="QR620" s="49"/>
      <c r="QS620" s="1"/>
    </row>
    <row r="621" spans="1:461" s="2" customFormat="1" ht="12.75" customHeight="1" x14ac:dyDescent="0.2">
      <c r="A621" s="22">
        <v>44810</v>
      </c>
      <c r="B621" s="30" t="s">
        <v>520</v>
      </c>
      <c r="C621" s="34"/>
      <c r="D621" s="34"/>
      <c r="E621" s="35"/>
      <c r="F621" s="35"/>
      <c r="G621" s="35"/>
      <c r="H621" s="35"/>
      <c r="I621" s="35"/>
      <c r="J621" s="35"/>
      <c r="K621" s="35"/>
      <c r="L621" s="35"/>
      <c r="M621" s="35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>
        <v>1</v>
      </c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10">
        <f t="shared" si="9"/>
        <v>1</v>
      </c>
      <c r="QL621" s="49"/>
      <c r="QM621" s="49"/>
      <c r="QN621" s="49"/>
      <c r="QO621" s="49"/>
      <c r="QP621" s="49"/>
      <c r="QQ621" s="49"/>
      <c r="QR621" s="49"/>
      <c r="QS621" s="1"/>
    </row>
    <row r="622" spans="1:461" s="2" customFormat="1" ht="12.75" customHeight="1" x14ac:dyDescent="0.2">
      <c r="A622" s="22">
        <v>44810</v>
      </c>
      <c r="B622" s="25" t="s">
        <v>261</v>
      </c>
      <c r="C622" s="34"/>
      <c r="D622" s="34"/>
      <c r="E622" s="35"/>
      <c r="F622" s="35"/>
      <c r="G622" s="35"/>
      <c r="H622" s="35"/>
      <c r="I622" s="35"/>
      <c r="J622" s="35"/>
      <c r="K622" s="35"/>
      <c r="L622" s="35"/>
      <c r="M622" s="35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>
        <v>300</v>
      </c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10">
        <f t="shared" si="9"/>
        <v>300</v>
      </c>
      <c r="QL622" s="49"/>
      <c r="QM622" s="49"/>
      <c r="QN622" s="49"/>
      <c r="QO622" s="49"/>
      <c r="QP622" s="49"/>
      <c r="QQ622" s="49"/>
      <c r="QR622" s="49"/>
      <c r="QS622" s="1"/>
    </row>
    <row r="623" spans="1:461" s="2" customFormat="1" ht="12.75" customHeight="1" x14ac:dyDescent="0.2">
      <c r="A623" s="22">
        <v>44810</v>
      </c>
      <c r="B623" s="56" t="s">
        <v>66</v>
      </c>
      <c r="C623" s="34"/>
      <c r="D623" s="34"/>
      <c r="E623" s="35"/>
      <c r="F623" s="35"/>
      <c r="G623" s="35"/>
      <c r="H623" s="35"/>
      <c r="I623" s="35"/>
      <c r="J623" s="35"/>
      <c r="K623" s="35"/>
      <c r="L623" s="35"/>
      <c r="M623" s="35"/>
      <c r="N623" s="36">
        <v>3.2</v>
      </c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>
        <v>2</v>
      </c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>
        <v>2</v>
      </c>
      <c r="OL623" s="36"/>
      <c r="OM623" s="36"/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10">
        <f t="shared" si="9"/>
        <v>7.2</v>
      </c>
      <c r="QL623" s="49"/>
      <c r="QM623" s="49"/>
      <c r="QN623" s="49"/>
      <c r="QO623" s="49"/>
      <c r="QP623" s="49"/>
      <c r="QQ623" s="49"/>
      <c r="QR623" s="49"/>
      <c r="QS623" s="1"/>
    </row>
    <row r="624" spans="1:461" s="2" customFormat="1" ht="12.75" customHeight="1" x14ac:dyDescent="0.2">
      <c r="A624" s="22">
        <v>44810</v>
      </c>
      <c r="B624" s="30" t="s">
        <v>317</v>
      </c>
      <c r="C624" s="34"/>
      <c r="D624" s="34"/>
      <c r="E624" s="35"/>
      <c r="F624" s="35"/>
      <c r="G624" s="35"/>
      <c r="H624" s="35"/>
      <c r="I624" s="35"/>
      <c r="J624" s="35"/>
      <c r="K624" s="35"/>
      <c r="L624" s="35"/>
      <c r="M624" s="35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>
        <v>1</v>
      </c>
      <c r="KT624" s="36"/>
      <c r="KU624" s="36"/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10">
        <f t="shared" si="9"/>
        <v>1</v>
      </c>
      <c r="QL624" s="49"/>
      <c r="QM624" s="49"/>
      <c r="QN624" s="49"/>
      <c r="QO624" s="49"/>
      <c r="QP624" s="49"/>
      <c r="QQ624" s="49"/>
      <c r="QR624" s="49"/>
      <c r="QS624" s="1"/>
    </row>
    <row r="625" spans="1:461" s="2" customFormat="1" ht="12.75" customHeight="1" x14ac:dyDescent="0.2">
      <c r="A625" s="22">
        <v>44810</v>
      </c>
      <c r="B625" s="30" t="s">
        <v>446</v>
      </c>
      <c r="C625" s="34"/>
      <c r="D625" s="34"/>
      <c r="E625" s="35"/>
      <c r="F625" s="35"/>
      <c r="G625" s="35"/>
      <c r="H625" s="35"/>
      <c r="I625" s="35"/>
      <c r="J625" s="35"/>
      <c r="K625" s="35"/>
      <c r="L625" s="35"/>
      <c r="M625" s="35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>
        <v>10</v>
      </c>
      <c r="JA625" s="36"/>
      <c r="JB625" s="36"/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>
        <v>15</v>
      </c>
      <c r="OB625" s="36"/>
      <c r="OC625" s="36"/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10">
        <f t="shared" si="9"/>
        <v>25</v>
      </c>
      <c r="QL625" s="49"/>
      <c r="QM625" s="49"/>
      <c r="QN625" s="49"/>
      <c r="QO625" s="49"/>
      <c r="QP625" s="49"/>
      <c r="QQ625" s="49"/>
      <c r="QR625" s="49"/>
      <c r="QS625" s="1"/>
    </row>
    <row r="626" spans="1:461" s="2" customFormat="1" ht="12.75" customHeight="1" x14ac:dyDescent="0.2">
      <c r="A626" s="22">
        <v>44810</v>
      </c>
      <c r="B626" s="25" t="s">
        <v>119</v>
      </c>
      <c r="C626" s="34"/>
      <c r="D626" s="34"/>
      <c r="E626" s="35"/>
      <c r="F626" s="35"/>
      <c r="G626" s="35"/>
      <c r="H626" s="35"/>
      <c r="I626" s="35"/>
      <c r="J626" s="35"/>
      <c r="K626" s="35"/>
      <c r="L626" s="35"/>
      <c r="M626" s="35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>
        <v>10</v>
      </c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>
        <v>1</v>
      </c>
      <c r="KA626" s="36"/>
      <c r="KB626" s="36"/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>
        <v>20</v>
      </c>
      <c r="LD626" s="36"/>
      <c r="LE626" s="36"/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10">
        <f t="shared" si="9"/>
        <v>31</v>
      </c>
      <c r="QL626" s="49"/>
      <c r="QM626" s="49"/>
      <c r="QN626" s="49"/>
      <c r="QO626" s="49"/>
      <c r="QP626" s="49"/>
      <c r="QQ626" s="49"/>
      <c r="QR626" s="49"/>
      <c r="QS626" s="1"/>
    </row>
    <row r="627" spans="1:461" s="2" customFormat="1" ht="12.75" customHeight="1" x14ac:dyDescent="0.2">
      <c r="A627" s="22">
        <v>44810</v>
      </c>
      <c r="B627" s="25" t="s">
        <v>376</v>
      </c>
      <c r="C627" s="34"/>
      <c r="D627" s="34"/>
      <c r="E627" s="35"/>
      <c r="F627" s="35"/>
      <c r="G627" s="35"/>
      <c r="H627" s="35"/>
      <c r="I627" s="35"/>
      <c r="J627" s="35"/>
      <c r="K627" s="35"/>
      <c r="L627" s="35"/>
      <c r="M627" s="35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>
        <v>2</v>
      </c>
      <c r="MD627" s="36"/>
      <c r="ME627" s="36"/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>
        <v>2</v>
      </c>
      <c r="MW627" s="36"/>
      <c r="MX627" s="36"/>
      <c r="MY627" s="36">
        <v>4</v>
      </c>
      <c r="MZ627" s="36"/>
      <c r="NA627" s="36"/>
      <c r="NB627" s="36"/>
      <c r="NC627" s="36"/>
      <c r="ND627" s="36"/>
      <c r="NE627" s="36"/>
      <c r="NF627" s="36"/>
      <c r="NG627" s="36"/>
      <c r="NH627" s="36"/>
      <c r="NI627" s="36">
        <v>2</v>
      </c>
      <c r="NJ627" s="36">
        <v>1</v>
      </c>
      <c r="NK627" s="36"/>
      <c r="NL627" s="36"/>
      <c r="NM627" s="36"/>
      <c r="NN627" s="36"/>
      <c r="NO627" s="36">
        <v>2</v>
      </c>
      <c r="NP627" s="36"/>
      <c r="NQ627" s="36"/>
      <c r="NR627" s="36">
        <v>2</v>
      </c>
      <c r="NS627" s="36"/>
      <c r="NT627" s="36">
        <v>8</v>
      </c>
      <c r="NU627" s="36"/>
      <c r="NV627" s="36"/>
      <c r="NW627" s="36"/>
      <c r="NX627" s="36"/>
      <c r="NY627" s="36"/>
      <c r="NZ627" s="36"/>
      <c r="OA627" s="36"/>
      <c r="OB627" s="36"/>
      <c r="OC627" s="36"/>
      <c r="OD627" s="36">
        <v>5</v>
      </c>
      <c r="OE627" s="36"/>
      <c r="OF627" s="36"/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10">
        <f t="shared" si="9"/>
        <v>28</v>
      </c>
      <c r="QL627" s="49"/>
      <c r="QM627" s="49"/>
      <c r="QN627" s="49"/>
      <c r="QO627" s="49"/>
      <c r="QP627" s="49"/>
      <c r="QQ627" s="49"/>
      <c r="QR627" s="49"/>
      <c r="QS627" s="1"/>
    </row>
    <row r="628" spans="1:461" s="2" customFormat="1" ht="12.75" customHeight="1" x14ac:dyDescent="0.2">
      <c r="A628" s="22">
        <v>44810</v>
      </c>
      <c r="B628" s="30" t="s">
        <v>37</v>
      </c>
      <c r="C628" s="34"/>
      <c r="D628" s="34"/>
      <c r="E628" s="35"/>
      <c r="F628" s="35"/>
      <c r="G628" s="35"/>
      <c r="H628" s="35"/>
      <c r="I628" s="35"/>
      <c r="J628" s="35"/>
      <c r="K628" s="35"/>
      <c r="L628" s="35"/>
      <c r="M628" s="35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>
        <v>1</v>
      </c>
      <c r="LO628" s="36"/>
      <c r="LP628" s="36"/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10">
        <f t="shared" si="9"/>
        <v>1</v>
      </c>
      <c r="QL628" s="49"/>
      <c r="QM628" s="49"/>
      <c r="QN628" s="49"/>
      <c r="QO628" s="49"/>
      <c r="QP628" s="49"/>
      <c r="QQ628" s="49"/>
      <c r="QR628" s="49"/>
      <c r="QS628" s="1"/>
    </row>
    <row r="629" spans="1:461" s="2" customFormat="1" ht="12.75" customHeight="1" x14ac:dyDescent="0.2">
      <c r="A629" s="22">
        <v>44811</v>
      </c>
      <c r="B629" s="30" t="s">
        <v>216</v>
      </c>
      <c r="C629" s="34"/>
      <c r="D629" s="34"/>
      <c r="E629" s="35"/>
      <c r="F629" s="35"/>
      <c r="G629" s="35"/>
      <c r="H629" s="35"/>
      <c r="I629" s="35"/>
      <c r="J629" s="35"/>
      <c r="K629" s="35"/>
      <c r="L629" s="35"/>
      <c r="M629" s="35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>
        <v>20</v>
      </c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>
        <v>10</v>
      </c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>
        <v>20</v>
      </c>
      <c r="LD629" s="36"/>
      <c r="LE629" s="36"/>
      <c r="LF629" s="36"/>
      <c r="LG629" s="36"/>
      <c r="LH629" s="36"/>
      <c r="LI629" s="36"/>
      <c r="LJ629" s="36"/>
      <c r="LK629" s="36"/>
      <c r="LL629" s="36"/>
      <c r="LM629" s="36">
        <v>20</v>
      </c>
      <c r="LN629" s="36"/>
      <c r="LO629" s="36"/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>
        <v>10</v>
      </c>
      <c r="PL629" s="36">
        <v>10</v>
      </c>
      <c r="PM629" s="36"/>
      <c r="PN629" s="36"/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10">
        <f t="shared" si="9"/>
        <v>90</v>
      </c>
      <c r="QL629" s="49"/>
      <c r="QM629" s="49"/>
      <c r="QN629" s="49"/>
      <c r="QO629" s="49"/>
      <c r="QP629" s="49"/>
      <c r="QQ629" s="49"/>
      <c r="QR629" s="49"/>
      <c r="QS629" s="1"/>
    </row>
    <row r="630" spans="1:461" s="2" customFormat="1" ht="12.75" customHeight="1" x14ac:dyDescent="0.2">
      <c r="A630" s="22">
        <v>44811</v>
      </c>
      <c r="B630" s="30" t="s">
        <v>36</v>
      </c>
      <c r="C630" s="34"/>
      <c r="D630" s="34"/>
      <c r="E630" s="35"/>
      <c r="F630" s="35"/>
      <c r="G630" s="35"/>
      <c r="H630" s="35"/>
      <c r="I630" s="35"/>
      <c r="J630" s="35"/>
      <c r="K630" s="35"/>
      <c r="L630" s="35"/>
      <c r="M630" s="35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>
        <v>20</v>
      </c>
      <c r="IF630" s="36"/>
      <c r="IG630" s="36"/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10">
        <f t="shared" si="9"/>
        <v>20</v>
      </c>
      <c r="QL630" s="49"/>
      <c r="QM630" s="49"/>
      <c r="QN630" s="49"/>
      <c r="QO630" s="49"/>
      <c r="QP630" s="49"/>
      <c r="QQ630" s="49"/>
      <c r="QR630" s="49"/>
      <c r="QS630" s="1"/>
    </row>
    <row r="631" spans="1:461" s="2" customFormat="1" ht="12.75" customHeight="1" x14ac:dyDescent="0.2">
      <c r="A631" s="22">
        <v>44811</v>
      </c>
      <c r="B631" s="30" t="s">
        <v>36</v>
      </c>
      <c r="C631" s="34"/>
      <c r="D631" s="34"/>
      <c r="E631" s="35"/>
      <c r="F631" s="35"/>
      <c r="G631" s="35"/>
      <c r="H631" s="35"/>
      <c r="I631" s="35"/>
      <c r="J631" s="35"/>
      <c r="K631" s="35"/>
      <c r="L631" s="35"/>
      <c r="M631" s="35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>
        <v>60</v>
      </c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10">
        <f t="shared" si="9"/>
        <v>60</v>
      </c>
      <c r="QL631" s="49"/>
      <c r="QM631" s="49"/>
      <c r="QN631" s="49"/>
      <c r="QO631" s="49"/>
      <c r="QP631" s="49"/>
      <c r="QQ631" s="49"/>
      <c r="QR631" s="49"/>
      <c r="QS631" s="1"/>
    </row>
    <row r="632" spans="1:461" s="2" customFormat="1" ht="12.75" customHeight="1" x14ac:dyDescent="0.2">
      <c r="A632" s="22">
        <v>44811</v>
      </c>
      <c r="B632" s="56" t="s">
        <v>152</v>
      </c>
      <c r="C632" s="34"/>
      <c r="D632" s="34"/>
      <c r="E632" s="35"/>
      <c r="F632" s="35"/>
      <c r="G632" s="35"/>
      <c r="H632" s="35"/>
      <c r="I632" s="35"/>
      <c r="J632" s="35"/>
      <c r="K632" s="35"/>
      <c r="L632" s="35"/>
      <c r="M632" s="35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>
        <v>9</v>
      </c>
      <c r="IG632" s="36"/>
      <c r="IH632" s="36"/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10">
        <f t="shared" si="9"/>
        <v>9</v>
      </c>
      <c r="QL632" s="49"/>
      <c r="QM632" s="49"/>
      <c r="QN632" s="49"/>
      <c r="QO632" s="49"/>
      <c r="QP632" s="49"/>
      <c r="QQ632" s="49"/>
      <c r="QR632" s="49"/>
      <c r="QS632" s="1"/>
    </row>
    <row r="633" spans="1:461" s="2" customFormat="1" ht="12.75" customHeight="1" x14ac:dyDescent="0.2">
      <c r="A633" s="22">
        <v>44811</v>
      </c>
      <c r="B633" s="56" t="s">
        <v>152</v>
      </c>
      <c r="C633" s="34"/>
      <c r="D633" s="34"/>
      <c r="E633" s="35"/>
      <c r="F633" s="35"/>
      <c r="G633" s="35"/>
      <c r="H633" s="35"/>
      <c r="I633" s="35"/>
      <c r="J633" s="35"/>
      <c r="K633" s="35"/>
      <c r="L633" s="35"/>
      <c r="M633" s="35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>
        <v>10</v>
      </c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10">
        <f t="shared" si="9"/>
        <v>10</v>
      </c>
      <c r="QL633" s="49"/>
      <c r="QM633" s="49"/>
      <c r="QN633" s="49"/>
      <c r="QO633" s="49"/>
      <c r="QP633" s="49"/>
      <c r="QQ633" s="49"/>
      <c r="QR633" s="49"/>
      <c r="QS633" s="1"/>
    </row>
    <row r="634" spans="1:461" s="2" customFormat="1" ht="12.75" customHeight="1" x14ac:dyDescent="0.2">
      <c r="A634" s="22">
        <v>44811</v>
      </c>
      <c r="B634" s="56" t="s">
        <v>152</v>
      </c>
      <c r="C634" s="34"/>
      <c r="D634" s="34"/>
      <c r="E634" s="35"/>
      <c r="F634" s="35"/>
      <c r="G634" s="35"/>
      <c r="H634" s="35"/>
      <c r="I634" s="35"/>
      <c r="J634" s="35">
        <v>80</v>
      </c>
      <c r="K634" s="35"/>
      <c r="L634" s="35"/>
      <c r="M634" s="35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10">
        <f t="shared" si="9"/>
        <v>80</v>
      </c>
      <c r="QL634" s="49"/>
      <c r="QM634" s="49"/>
      <c r="QN634" s="49"/>
      <c r="QO634" s="49"/>
      <c r="QP634" s="49"/>
      <c r="QQ634" s="49"/>
      <c r="QR634" s="49"/>
      <c r="QS634" s="1"/>
    </row>
    <row r="635" spans="1:461" s="2" customFormat="1" ht="12.75" customHeight="1" x14ac:dyDescent="0.2">
      <c r="A635" s="22">
        <v>44811</v>
      </c>
      <c r="B635" s="30" t="s">
        <v>514</v>
      </c>
      <c r="C635" s="34"/>
      <c r="D635" s="34"/>
      <c r="E635" s="35"/>
      <c r="F635" s="35"/>
      <c r="G635" s="35"/>
      <c r="H635" s="35"/>
      <c r="I635" s="35"/>
      <c r="J635" s="35"/>
      <c r="K635" s="35"/>
      <c r="L635" s="35"/>
      <c r="M635" s="35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>
        <v>1</v>
      </c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>
        <v>1</v>
      </c>
      <c r="JE635" s="36"/>
      <c r="JF635" s="36"/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10">
        <f t="shared" si="9"/>
        <v>2</v>
      </c>
      <c r="QL635" s="49"/>
      <c r="QM635" s="49"/>
      <c r="QN635" s="49"/>
      <c r="QO635" s="49"/>
      <c r="QP635" s="49"/>
      <c r="QQ635" s="49"/>
      <c r="QR635" s="49"/>
      <c r="QS635" s="1"/>
    </row>
    <row r="636" spans="1:461" s="2" customFormat="1" ht="12.75" customHeight="1" x14ac:dyDescent="0.2">
      <c r="A636" s="22">
        <v>44811</v>
      </c>
      <c r="B636" s="30" t="s">
        <v>477</v>
      </c>
      <c r="C636" s="34"/>
      <c r="D636" s="34"/>
      <c r="E636" s="35"/>
      <c r="F636" s="35"/>
      <c r="G636" s="35"/>
      <c r="H636" s="35"/>
      <c r="I636" s="35"/>
      <c r="J636" s="35"/>
      <c r="K636" s="35"/>
      <c r="L636" s="35"/>
      <c r="M636" s="35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>
        <v>15</v>
      </c>
      <c r="GW636" s="36"/>
      <c r="GX636" s="36"/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10">
        <f t="shared" si="9"/>
        <v>15</v>
      </c>
      <c r="QL636" s="49"/>
      <c r="QM636" s="49"/>
      <c r="QN636" s="49"/>
      <c r="QO636" s="49"/>
      <c r="QP636" s="49"/>
      <c r="QQ636" s="49"/>
      <c r="QR636" s="49"/>
      <c r="QS636" s="1"/>
    </row>
    <row r="637" spans="1:461" s="2" customFormat="1" ht="12.75" customHeight="1" x14ac:dyDescent="0.2">
      <c r="A637" s="22">
        <v>44811</v>
      </c>
      <c r="B637" s="25" t="s">
        <v>312</v>
      </c>
      <c r="C637" s="34"/>
      <c r="D637" s="34"/>
      <c r="E637" s="35"/>
      <c r="F637" s="35"/>
      <c r="G637" s="35"/>
      <c r="H637" s="35"/>
      <c r="I637" s="35"/>
      <c r="J637" s="35">
        <v>110</v>
      </c>
      <c r="K637" s="35"/>
      <c r="L637" s="35"/>
      <c r="M637" s="35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>
        <v>2</v>
      </c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>
        <v>10</v>
      </c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>
        <v>5.5</v>
      </c>
      <c r="GE637" s="36">
        <v>20</v>
      </c>
      <c r="GF637" s="36"/>
      <c r="GG637" s="36"/>
      <c r="GH637" s="36">
        <v>60</v>
      </c>
      <c r="GI637" s="36"/>
      <c r="GJ637" s="36"/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10">
        <f t="shared" si="9"/>
        <v>207.5</v>
      </c>
      <c r="QL637" s="49"/>
      <c r="QM637" s="49"/>
      <c r="QN637" s="49"/>
      <c r="QO637" s="49"/>
      <c r="QP637" s="49"/>
      <c r="QQ637" s="49"/>
      <c r="QR637" s="49"/>
      <c r="QS637" s="1"/>
    </row>
    <row r="638" spans="1:461" s="2" customFormat="1" ht="12.75" customHeight="1" x14ac:dyDescent="0.2">
      <c r="A638" s="22">
        <v>44811</v>
      </c>
      <c r="B638" s="25" t="s">
        <v>312</v>
      </c>
      <c r="C638" s="34"/>
      <c r="D638" s="34"/>
      <c r="E638" s="35"/>
      <c r="F638" s="35"/>
      <c r="G638" s="35"/>
      <c r="H638" s="35"/>
      <c r="I638" s="35"/>
      <c r="J638" s="35"/>
      <c r="K638" s="35"/>
      <c r="L638" s="35"/>
      <c r="M638" s="35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>
        <v>1</v>
      </c>
      <c r="KY638" s="36"/>
      <c r="KZ638" s="36"/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>
        <v>25</v>
      </c>
      <c r="PE638" s="36"/>
      <c r="PF638" s="36"/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10">
        <f t="shared" si="9"/>
        <v>26</v>
      </c>
      <c r="QL638" s="49"/>
      <c r="QM638" s="49"/>
      <c r="QN638" s="49"/>
      <c r="QO638" s="49"/>
      <c r="QP638" s="49"/>
      <c r="QQ638" s="49"/>
      <c r="QR638" s="49"/>
      <c r="QS638" s="1"/>
    </row>
    <row r="639" spans="1:461" s="2" customFormat="1" ht="12.75" customHeight="1" x14ac:dyDescent="0.2">
      <c r="A639" s="22">
        <v>44811</v>
      </c>
      <c r="B639" s="25" t="s">
        <v>116</v>
      </c>
      <c r="C639" s="34"/>
      <c r="D639" s="34"/>
      <c r="E639" s="35"/>
      <c r="F639" s="35"/>
      <c r="G639" s="35"/>
      <c r="H639" s="35"/>
      <c r="I639" s="35"/>
      <c r="J639" s="35"/>
      <c r="K639" s="35"/>
      <c r="L639" s="35"/>
      <c r="M639" s="35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>
        <v>1</v>
      </c>
      <c r="GJ639" s="36"/>
      <c r="GK639" s="36"/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10">
        <f t="shared" si="9"/>
        <v>1</v>
      </c>
      <c r="QL639" s="49"/>
      <c r="QM639" s="49"/>
      <c r="QN639" s="49"/>
      <c r="QO639" s="49"/>
      <c r="QP639" s="49"/>
      <c r="QQ639" s="49"/>
      <c r="QR639" s="49"/>
      <c r="QS639" s="1"/>
    </row>
    <row r="640" spans="1:461" s="2" customFormat="1" ht="12.75" customHeight="1" x14ac:dyDescent="0.2">
      <c r="A640" s="22">
        <v>44812</v>
      </c>
      <c r="B640" s="25" t="s">
        <v>416</v>
      </c>
      <c r="C640" s="34"/>
      <c r="D640" s="34"/>
      <c r="E640" s="35"/>
      <c r="F640" s="35"/>
      <c r="G640" s="35"/>
      <c r="H640" s="35"/>
      <c r="I640" s="35"/>
      <c r="J640" s="35"/>
      <c r="K640" s="35"/>
      <c r="L640" s="35"/>
      <c r="M640" s="35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>
        <v>10</v>
      </c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>
        <v>5</v>
      </c>
      <c r="GO640" s="36"/>
      <c r="GP640" s="36"/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10">
        <f t="shared" si="9"/>
        <v>15</v>
      </c>
      <c r="QL640" s="49"/>
      <c r="QM640" s="49"/>
      <c r="QN640" s="49"/>
      <c r="QO640" s="49"/>
      <c r="QP640" s="49"/>
      <c r="QQ640" s="49"/>
      <c r="QR640" s="49"/>
      <c r="QS640" s="1"/>
    </row>
    <row r="641" spans="1:461" s="2" customFormat="1" ht="12.75" customHeight="1" x14ac:dyDescent="0.2">
      <c r="A641" s="22">
        <v>44812</v>
      </c>
      <c r="B641" s="25" t="s">
        <v>169</v>
      </c>
      <c r="C641" s="34"/>
      <c r="D641" s="34"/>
      <c r="E641" s="35"/>
      <c r="F641" s="35"/>
      <c r="G641" s="35"/>
      <c r="H641" s="35"/>
      <c r="I641" s="35"/>
      <c r="J641" s="35"/>
      <c r="K641" s="35"/>
      <c r="L641" s="35"/>
      <c r="M641" s="35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>
        <v>80</v>
      </c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10">
        <f t="shared" si="9"/>
        <v>80</v>
      </c>
      <c r="QL641" s="49"/>
      <c r="QM641" s="49"/>
      <c r="QN641" s="49"/>
      <c r="QO641" s="49"/>
      <c r="QP641" s="49"/>
      <c r="QQ641" s="49"/>
      <c r="QR641" s="49"/>
      <c r="QS641" s="1"/>
    </row>
    <row r="642" spans="1:461" s="2" customFormat="1" ht="12.75" customHeight="1" x14ac:dyDescent="0.2">
      <c r="A642" s="22">
        <v>44812</v>
      </c>
      <c r="B642" s="56" t="s">
        <v>308</v>
      </c>
      <c r="C642" s="34"/>
      <c r="D642" s="34"/>
      <c r="E642" s="35"/>
      <c r="F642" s="35"/>
      <c r="G642" s="35"/>
      <c r="H642" s="35"/>
      <c r="I642" s="35"/>
      <c r="J642" s="35"/>
      <c r="K642" s="35"/>
      <c r="L642" s="35"/>
      <c r="M642" s="35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>
        <v>1</v>
      </c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>
        <v>1</v>
      </c>
      <c r="FH642" s="36"/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>
        <v>1</v>
      </c>
      <c r="KL642" s="36"/>
      <c r="KM642" s="36"/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10">
        <f t="shared" si="9"/>
        <v>3</v>
      </c>
      <c r="QL642" s="49"/>
      <c r="QM642" s="49"/>
      <c r="QN642" s="49"/>
      <c r="QO642" s="49"/>
      <c r="QP642" s="49"/>
      <c r="QQ642" s="49"/>
      <c r="QR642" s="49"/>
      <c r="QS642" s="1"/>
    </row>
    <row r="643" spans="1:461" s="2" customFormat="1" ht="12.75" customHeight="1" x14ac:dyDescent="0.2">
      <c r="A643" s="22">
        <v>44812</v>
      </c>
      <c r="B643" s="30" t="s">
        <v>257</v>
      </c>
      <c r="C643" s="34"/>
      <c r="D643" s="34">
        <v>20</v>
      </c>
      <c r="E643" s="35">
        <v>20</v>
      </c>
      <c r="F643" s="35"/>
      <c r="G643" s="35"/>
      <c r="H643" s="35"/>
      <c r="I643" s="35"/>
      <c r="J643" s="35"/>
      <c r="K643" s="35"/>
      <c r="L643" s="35"/>
      <c r="M643" s="35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>
        <v>10</v>
      </c>
      <c r="BP643" s="36"/>
      <c r="BQ643" s="36"/>
      <c r="BR643" s="36"/>
      <c r="BS643" s="36">
        <v>10</v>
      </c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>
        <v>50</v>
      </c>
      <c r="LD643" s="36"/>
      <c r="LE643" s="36"/>
      <c r="LF643" s="36"/>
      <c r="LG643" s="36"/>
      <c r="LH643" s="36">
        <v>50</v>
      </c>
      <c r="LI643" s="36"/>
      <c r="LJ643" s="36"/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10">
        <f t="shared" si="9"/>
        <v>160</v>
      </c>
      <c r="QL643" s="49"/>
      <c r="QM643" s="49"/>
      <c r="QN643" s="49"/>
      <c r="QO643" s="49"/>
      <c r="QP643" s="49"/>
      <c r="QQ643" s="49"/>
      <c r="QR643" s="49"/>
      <c r="QS643" s="1"/>
    </row>
    <row r="644" spans="1:461" s="2" customFormat="1" ht="12.75" customHeight="1" x14ac:dyDescent="0.2">
      <c r="A644" s="22">
        <v>44812</v>
      </c>
      <c r="B644" s="30" t="s">
        <v>442</v>
      </c>
      <c r="C644" s="34"/>
      <c r="D644" s="34"/>
      <c r="E644" s="35"/>
      <c r="F644" s="35"/>
      <c r="G644" s="35"/>
      <c r="H644" s="35"/>
      <c r="I644" s="35"/>
      <c r="J644" s="35"/>
      <c r="K644" s="35"/>
      <c r="L644" s="35"/>
      <c r="M644" s="35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>
        <v>8</v>
      </c>
      <c r="FN644" s="36"/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10">
        <f t="shared" si="9"/>
        <v>8</v>
      </c>
      <c r="QL644" s="49"/>
      <c r="QM644" s="49"/>
      <c r="QN644" s="49"/>
      <c r="QO644" s="49"/>
      <c r="QP644" s="49"/>
      <c r="QQ644" s="49"/>
      <c r="QR644" s="49"/>
      <c r="QS644" s="1"/>
    </row>
    <row r="645" spans="1:461" s="2" customFormat="1" ht="12.75" customHeight="1" x14ac:dyDescent="0.2">
      <c r="A645" s="22">
        <v>44812</v>
      </c>
      <c r="B645" s="55" t="s">
        <v>433</v>
      </c>
      <c r="C645" s="34"/>
      <c r="D645" s="34"/>
      <c r="E645" s="35"/>
      <c r="F645" s="35"/>
      <c r="G645" s="35"/>
      <c r="H645" s="35"/>
      <c r="I645" s="35"/>
      <c r="J645" s="35"/>
      <c r="K645" s="35"/>
      <c r="L645" s="35"/>
      <c r="M645" s="35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>
        <v>30</v>
      </c>
      <c r="HH645" s="36"/>
      <c r="HI645" s="36"/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>
        <v>30</v>
      </c>
      <c r="KL645" s="36"/>
      <c r="KM645" s="36"/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10">
        <f t="shared" si="9"/>
        <v>60</v>
      </c>
      <c r="QL645" s="49"/>
      <c r="QM645" s="49"/>
      <c r="QN645" s="49"/>
      <c r="QO645" s="49"/>
      <c r="QP645" s="49"/>
      <c r="QQ645" s="49"/>
      <c r="QR645" s="49"/>
      <c r="QS645" s="1"/>
    </row>
    <row r="646" spans="1:461" s="2" customFormat="1" ht="12.75" customHeight="1" x14ac:dyDescent="0.2">
      <c r="A646" s="22">
        <v>44812</v>
      </c>
      <c r="B646" s="30" t="s">
        <v>173</v>
      </c>
      <c r="C646" s="34"/>
      <c r="D646" s="34"/>
      <c r="E646" s="35"/>
      <c r="F646" s="35"/>
      <c r="G646" s="35"/>
      <c r="H646" s="35"/>
      <c r="I646" s="35"/>
      <c r="J646" s="35"/>
      <c r="K646" s="35"/>
      <c r="L646" s="35"/>
      <c r="M646" s="35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>
        <v>45</v>
      </c>
      <c r="FL646" s="36"/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>
        <v>20</v>
      </c>
      <c r="GP646" s="36"/>
      <c r="GQ646" s="36"/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>
        <v>10</v>
      </c>
      <c r="HT646" s="36"/>
      <c r="HU646" s="36"/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10">
        <f t="shared" si="9"/>
        <v>75</v>
      </c>
      <c r="QL646" s="49"/>
      <c r="QM646" s="49"/>
      <c r="QN646" s="49"/>
      <c r="QO646" s="49"/>
      <c r="QP646" s="49"/>
      <c r="QQ646" s="49"/>
      <c r="QR646" s="49"/>
      <c r="QS646" s="1"/>
    </row>
    <row r="647" spans="1:461" s="2" customFormat="1" ht="12.75" customHeight="1" x14ac:dyDescent="0.2">
      <c r="A647" s="22">
        <v>44812</v>
      </c>
      <c r="B647" s="56" t="s">
        <v>67</v>
      </c>
      <c r="C647" s="34"/>
      <c r="D647" s="34"/>
      <c r="E647" s="35"/>
      <c r="F647" s="35"/>
      <c r="G647" s="35"/>
      <c r="H647" s="35"/>
      <c r="I647" s="35"/>
      <c r="J647" s="35"/>
      <c r="K647" s="35"/>
      <c r="L647" s="35"/>
      <c r="M647" s="35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>
        <v>2</v>
      </c>
      <c r="JA647" s="36"/>
      <c r="JB647" s="36"/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>
        <v>3.6</v>
      </c>
      <c r="KP647" s="36"/>
      <c r="KQ647" s="36"/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10">
        <f t="shared" si="9"/>
        <v>5.6</v>
      </c>
      <c r="QL647" s="49"/>
      <c r="QM647" s="49"/>
      <c r="QN647" s="49"/>
      <c r="QO647" s="49"/>
      <c r="QP647" s="49"/>
      <c r="QQ647" s="49"/>
      <c r="QR647" s="49"/>
      <c r="QS647" s="1"/>
    </row>
    <row r="648" spans="1:461" s="2" customFormat="1" ht="12.75" customHeight="1" x14ac:dyDescent="0.2">
      <c r="A648" s="22">
        <v>44812</v>
      </c>
      <c r="B648" s="30" t="s">
        <v>377</v>
      </c>
      <c r="C648" s="34"/>
      <c r="D648" s="34"/>
      <c r="E648" s="35"/>
      <c r="F648" s="35"/>
      <c r="G648" s="35"/>
      <c r="H648" s="35"/>
      <c r="I648" s="35"/>
      <c r="J648" s="35"/>
      <c r="K648" s="35"/>
      <c r="L648" s="35"/>
      <c r="M648" s="35"/>
      <c r="N648" s="36"/>
      <c r="O648" s="36"/>
      <c r="P648" s="36"/>
      <c r="Q648" s="36"/>
      <c r="R648" s="36">
        <v>5</v>
      </c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>
        <v>50</v>
      </c>
      <c r="OX648" s="36"/>
      <c r="OY648" s="36"/>
      <c r="OZ648" s="36"/>
      <c r="PA648" s="36"/>
      <c r="PB648" s="36">
        <v>11</v>
      </c>
      <c r="PC648" s="36"/>
      <c r="PD648" s="36"/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10">
        <f t="shared" si="9"/>
        <v>66</v>
      </c>
      <c r="QL648" s="49"/>
      <c r="QM648" s="49"/>
      <c r="QN648" s="49"/>
      <c r="QO648" s="49"/>
      <c r="QP648" s="49"/>
      <c r="QQ648" s="49"/>
      <c r="QR648" s="49"/>
      <c r="QS648" s="1"/>
    </row>
    <row r="649" spans="1:461" s="2" customFormat="1" ht="12.75" customHeight="1" x14ac:dyDescent="0.2">
      <c r="A649" s="22">
        <v>44813</v>
      </c>
      <c r="B649" s="25" t="s">
        <v>461</v>
      </c>
      <c r="C649" s="34"/>
      <c r="D649" s="34"/>
      <c r="E649" s="35"/>
      <c r="F649" s="35"/>
      <c r="G649" s="35"/>
      <c r="H649" s="35"/>
      <c r="I649" s="35"/>
      <c r="J649" s="35"/>
      <c r="K649" s="35"/>
      <c r="L649" s="35"/>
      <c r="M649" s="35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>
        <v>20</v>
      </c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10">
        <f t="shared" si="9"/>
        <v>20</v>
      </c>
      <c r="QL649" s="49"/>
      <c r="QM649" s="49"/>
      <c r="QN649" s="49"/>
      <c r="QO649" s="49"/>
      <c r="QP649" s="49"/>
      <c r="QQ649" s="49"/>
      <c r="QR649" s="49"/>
      <c r="QS649" s="1"/>
    </row>
    <row r="650" spans="1:461" s="2" customFormat="1" ht="12.75" customHeight="1" x14ac:dyDescent="0.2">
      <c r="A650" s="22">
        <v>44813</v>
      </c>
      <c r="B650" s="30" t="s">
        <v>55</v>
      </c>
      <c r="C650" s="34"/>
      <c r="D650" s="34"/>
      <c r="E650" s="35"/>
      <c r="F650" s="35"/>
      <c r="G650" s="35"/>
      <c r="H650" s="35"/>
      <c r="I650" s="35"/>
      <c r="J650" s="35"/>
      <c r="K650" s="35"/>
      <c r="L650" s="35"/>
      <c r="M650" s="35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>
        <v>80</v>
      </c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10">
        <f t="shared" si="9"/>
        <v>80</v>
      </c>
      <c r="QL650" s="49"/>
      <c r="QM650" s="49"/>
      <c r="QN650" s="49"/>
      <c r="QO650" s="49"/>
      <c r="QP650" s="49"/>
      <c r="QQ650" s="49"/>
      <c r="QR650" s="49"/>
      <c r="QS650" s="1"/>
    </row>
    <row r="651" spans="1:461" s="2" customFormat="1" ht="12.75" customHeight="1" x14ac:dyDescent="0.2">
      <c r="A651" s="22">
        <v>44813</v>
      </c>
      <c r="B651" s="30" t="s">
        <v>55</v>
      </c>
      <c r="C651" s="34"/>
      <c r="D651" s="34"/>
      <c r="E651" s="35"/>
      <c r="F651" s="35"/>
      <c r="G651" s="35"/>
      <c r="H651" s="35"/>
      <c r="I651" s="35"/>
      <c r="J651" s="35"/>
      <c r="K651" s="35"/>
      <c r="L651" s="35"/>
      <c r="M651" s="35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>
        <v>25</v>
      </c>
      <c r="QH651" s="36"/>
      <c r="QI651" s="36"/>
      <c r="QJ651" s="36"/>
      <c r="QK651" s="10">
        <f t="shared" si="9"/>
        <v>25</v>
      </c>
      <c r="QL651" s="49"/>
      <c r="QM651" s="49"/>
      <c r="QN651" s="49"/>
      <c r="QO651" s="49"/>
      <c r="QP651" s="49"/>
      <c r="QQ651" s="49"/>
      <c r="QR651" s="49"/>
      <c r="QS651" s="1"/>
    </row>
    <row r="652" spans="1:461" s="2" customFormat="1" ht="12.75" customHeight="1" x14ac:dyDescent="0.2">
      <c r="A652" s="22">
        <v>44816</v>
      </c>
      <c r="B652" s="30" t="s">
        <v>257</v>
      </c>
      <c r="C652" s="34"/>
      <c r="D652" s="34">
        <v>20</v>
      </c>
      <c r="E652" s="35">
        <v>20</v>
      </c>
      <c r="F652" s="35"/>
      <c r="G652" s="35"/>
      <c r="H652" s="35"/>
      <c r="I652" s="35"/>
      <c r="J652" s="35"/>
      <c r="K652" s="35"/>
      <c r="L652" s="35"/>
      <c r="M652" s="35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>
        <v>10</v>
      </c>
      <c r="BP652" s="36"/>
      <c r="BQ652" s="36"/>
      <c r="BR652" s="36"/>
      <c r="BS652" s="36">
        <v>10</v>
      </c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>
        <v>10</v>
      </c>
      <c r="DM652" s="36"/>
      <c r="DN652" s="36"/>
      <c r="DO652" s="36"/>
      <c r="DP652" s="36"/>
      <c r="DQ652" s="36"/>
      <c r="DR652" s="36"/>
      <c r="DS652" s="36"/>
      <c r="DT652" s="36"/>
      <c r="DU652" s="36">
        <v>30</v>
      </c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>
        <v>40</v>
      </c>
      <c r="GD652" s="36"/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>
        <v>20</v>
      </c>
      <c r="HW652" s="36"/>
      <c r="HX652" s="36"/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>
        <v>20</v>
      </c>
      <c r="LD652" s="36"/>
      <c r="LE652" s="36"/>
      <c r="LF652" s="36"/>
      <c r="LG652" s="36"/>
      <c r="LH652" s="36">
        <v>20</v>
      </c>
      <c r="LI652" s="36"/>
      <c r="LJ652" s="36"/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10">
        <f t="shared" si="9"/>
        <v>200</v>
      </c>
      <c r="QL652" s="49"/>
      <c r="QM652" s="49"/>
      <c r="QN652" s="49"/>
      <c r="QO652" s="49"/>
      <c r="QP652" s="49"/>
      <c r="QQ652" s="49"/>
      <c r="QR652" s="49"/>
      <c r="QS652" s="1"/>
    </row>
    <row r="653" spans="1:461" s="2" customFormat="1" ht="12.75" customHeight="1" x14ac:dyDescent="0.2">
      <c r="A653" s="22">
        <v>44816</v>
      </c>
      <c r="B653" s="25" t="s">
        <v>468</v>
      </c>
      <c r="C653" s="34"/>
      <c r="D653" s="34"/>
      <c r="E653" s="35"/>
      <c r="F653" s="35"/>
      <c r="G653" s="35"/>
      <c r="H653" s="35"/>
      <c r="I653" s="35"/>
      <c r="J653" s="35"/>
      <c r="K653" s="35"/>
      <c r="L653" s="35"/>
      <c r="M653" s="35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>
        <v>60</v>
      </c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>
        <v>50</v>
      </c>
      <c r="DR653" s="36"/>
      <c r="DS653" s="36"/>
      <c r="DT653" s="36"/>
      <c r="DU653" s="36"/>
      <c r="DV653" s="36"/>
      <c r="DW653" s="36"/>
      <c r="DX653" s="36"/>
      <c r="DY653" s="36">
        <v>5</v>
      </c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>
        <v>5</v>
      </c>
      <c r="IK653" s="36"/>
      <c r="IL653" s="36"/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>
        <v>50</v>
      </c>
      <c r="KO653" s="36"/>
      <c r="KP653" s="36"/>
      <c r="KQ653" s="36"/>
      <c r="KR653" s="36"/>
      <c r="KS653" s="36"/>
      <c r="KT653" s="36"/>
      <c r="KU653" s="36">
        <v>3</v>
      </c>
      <c r="KV653" s="36"/>
      <c r="KW653" s="36"/>
      <c r="KX653" s="36"/>
      <c r="KY653" s="36">
        <v>10</v>
      </c>
      <c r="KZ653" s="36"/>
      <c r="LA653" s="36"/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10">
        <f t="shared" si="9"/>
        <v>183</v>
      </c>
      <c r="QL653" s="49"/>
      <c r="QM653" s="49"/>
      <c r="QN653" s="49"/>
      <c r="QO653" s="49"/>
      <c r="QP653" s="49"/>
      <c r="QQ653" s="49"/>
      <c r="QR653" s="49"/>
      <c r="QS653" s="1"/>
    </row>
    <row r="654" spans="1:461" s="2" customFormat="1" ht="12.75" customHeight="1" x14ac:dyDescent="0.2">
      <c r="A654" s="22">
        <v>44816</v>
      </c>
      <c r="B654" s="56" t="s">
        <v>538</v>
      </c>
      <c r="C654" s="34"/>
      <c r="D654" s="34"/>
      <c r="E654" s="35"/>
      <c r="F654" s="35"/>
      <c r="G654" s="35"/>
      <c r="H654" s="35"/>
      <c r="I654" s="35"/>
      <c r="J654" s="35"/>
      <c r="K654" s="35"/>
      <c r="L654" s="35"/>
      <c r="M654" s="35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>
        <v>1.8</v>
      </c>
      <c r="HO654" s="36"/>
      <c r="HP654" s="36">
        <v>2.7</v>
      </c>
      <c r="HQ654" s="36"/>
      <c r="HR654" s="36"/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10">
        <f t="shared" si="9"/>
        <v>4.5</v>
      </c>
      <c r="QL654" s="49"/>
      <c r="QM654" s="49"/>
      <c r="QN654" s="49"/>
      <c r="QO654" s="49"/>
      <c r="QP654" s="49"/>
      <c r="QQ654" s="49"/>
      <c r="QR654" s="49"/>
      <c r="QS654" s="1"/>
    </row>
    <row r="655" spans="1:461" s="2" customFormat="1" ht="12.75" customHeight="1" x14ac:dyDescent="0.2">
      <c r="A655" s="22">
        <v>44817</v>
      </c>
      <c r="B655" s="30" t="s">
        <v>68</v>
      </c>
      <c r="C655" s="34"/>
      <c r="D655" s="34"/>
      <c r="E655" s="35"/>
      <c r="F655" s="35"/>
      <c r="G655" s="35"/>
      <c r="H655" s="35"/>
      <c r="I655" s="35"/>
      <c r="J655" s="35"/>
      <c r="K655" s="35"/>
      <c r="L655" s="35"/>
      <c r="M655" s="35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>
        <v>4</v>
      </c>
      <c r="GU655" s="36"/>
      <c r="GV655" s="36"/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>
        <v>10</v>
      </c>
      <c r="JH655" s="36"/>
      <c r="JI655" s="36"/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10">
        <f t="shared" si="9"/>
        <v>14</v>
      </c>
      <c r="QL655" s="49"/>
      <c r="QM655" s="49"/>
      <c r="QN655" s="49"/>
      <c r="QO655" s="49"/>
      <c r="QP655" s="49"/>
      <c r="QQ655" s="49"/>
      <c r="QR655" s="49"/>
      <c r="QS655" s="1"/>
    </row>
    <row r="656" spans="1:461" s="2" customFormat="1" ht="12.75" customHeight="1" x14ac:dyDescent="0.2">
      <c r="A656" s="22">
        <v>44817</v>
      </c>
      <c r="B656" s="30" t="s">
        <v>55</v>
      </c>
      <c r="C656" s="34"/>
      <c r="D656" s="34"/>
      <c r="E656" s="35"/>
      <c r="F656" s="35"/>
      <c r="G656" s="35"/>
      <c r="H656" s="35"/>
      <c r="I656" s="35"/>
      <c r="J656" s="35"/>
      <c r="K656" s="35"/>
      <c r="L656" s="35"/>
      <c r="M656" s="35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>
        <v>24</v>
      </c>
      <c r="BJ656" s="36"/>
      <c r="BK656" s="36"/>
      <c r="BL656" s="36"/>
      <c r="BM656" s="36"/>
      <c r="BN656" s="36">
        <v>30</v>
      </c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>
        <v>20</v>
      </c>
      <c r="KD656" s="36"/>
      <c r="KE656" s="36"/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>
        <v>11</v>
      </c>
      <c r="PC656" s="36"/>
      <c r="PD656" s="36"/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10">
        <f t="shared" si="9"/>
        <v>85</v>
      </c>
      <c r="QL656" s="49"/>
      <c r="QM656" s="49"/>
      <c r="QN656" s="49"/>
      <c r="QO656" s="49"/>
      <c r="QP656" s="49"/>
      <c r="QQ656" s="49"/>
      <c r="QR656" s="49"/>
      <c r="QS656" s="1"/>
    </row>
    <row r="657" spans="1:461" s="2" customFormat="1" ht="12.75" customHeight="1" x14ac:dyDescent="0.2">
      <c r="A657" s="22">
        <v>44817</v>
      </c>
      <c r="B657" s="56" t="s">
        <v>462</v>
      </c>
      <c r="C657" s="34"/>
      <c r="D657" s="34"/>
      <c r="E657" s="35"/>
      <c r="F657" s="35"/>
      <c r="G657" s="35"/>
      <c r="H657" s="35"/>
      <c r="I657" s="35"/>
      <c r="J657" s="35"/>
      <c r="K657" s="35"/>
      <c r="L657" s="35"/>
      <c r="M657" s="35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>
        <v>9</v>
      </c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10">
        <f t="shared" si="9"/>
        <v>9</v>
      </c>
      <c r="QL657" s="49"/>
      <c r="QM657" s="49"/>
      <c r="QN657" s="49"/>
      <c r="QO657" s="49"/>
      <c r="QP657" s="49"/>
      <c r="QQ657" s="49"/>
      <c r="QR657" s="49"/>
      <c r="QS657" s="1"/>
    </row>
    <row r="658" spans="1:461" s="2" customFormat="1" ht="12.75" customHeight="1" x14ac:dyDescent="0.2">
      <c r="A658" s="22">
        <v>44817</v>
      </c>
      <c r="B658" s="25" t="s">
        <v>532</v>
      </c>
      <c r="C658" s="34"/>
      <c r="D658" s="34"/>
      <c r="E658" s="35"/>
      <c r="F658" s="35"/>
      <c r="G658" s="35"/>
      <c r="H658" s="35"/>
      <c r="I658" s="35"/>
      <c r="J658" s="35"/>
      <c r="K658" s="35"/>
      <c r="L658" s="35"/>
      <c r="M658" s="35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>
        <v>2</v>
      </c>
      <c r="KM658" s="36"/>
      <c r="KN658" s="36"/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10">
        <f t="shared" si="9"/>
        <v>2</v>
      </c>
      <c r="QL658" s="49"/>
      <c r="QM658" s="49"/>
      <c r="QN658" s="49"/>
      <c r="QO658" s="49"/>
      <c r="QP658" s="49"/>
      <c r="QQ658" s="49"/>
      <c r="QR658" s="49"/>
      <c r="QS658" s="1"/>
    </row>
    <row r="659" spans="1:461" s="2" customFormat="1" ht="12.75" customHeight="1" x14ac:dyDescent="0.2">
      <c r="A659" s="22">
        <v>44817</v>
      </c>
      <c r="B659" s="25" t="s">
        <v>119</v>
      </c>
      <c r="C659" s="34"/>
      <c r="D659" s="34"/>
      <c r="E659" s="35"/>
      <c r="F659" s="35"/>
      <c r="G659" s="35"/>
      <c r="H659" s="35"/>
      <c r="I659" s="35"/>
      <c r="J659" s="35"/>
      <c r="K659" s="35"/>
      <c r="L659" s="35"/>
      <c r="M659" s="35"/>
      <c r="N659" s="36"/>
      <c r="O659" s="36"/>
      <c r="P659" s="36"/>
      <c r="Q659" s="36"/>
      <c r="R659" s="36"/>
      <c r="S659" s="36"/>
      <c r="T659" s="36"/>
      <c r="U659" s="36">
        <v>30</v>
      </c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10">
        <f t="shared" si="9"/>
        <v>30</v>
      </c>
      <c r="QL659" s="49"/>
      <c r="QM659" s="49"/>
      <c r="QN659" s="49"/>
      <c r="QO659" s="49"/>
      <c r="QP659" s="49"/>
      <c r="QQ659" s="49"/>
      <c r="QR659" s="49"/>
      <c r="QS659" s="1"/>
    </row>
    <row r="660" spans="1:461" s="2" customFormat="1" ht="12.75" customHeight="1" x14ac:dyDescent="0.2">
      <c r="A660" s="22">
        <v>44817</v>
      </c>
      <c r="B660" s="25" t="s">
        <v>119</v>
      </c>
      <c r="C660" s="34"/>
      <c r="D660" s="34"/>
      <c r="E660" s="35"/>
      <c r="F660" s="35"/>
      <c r="G660" s="35"/>
      <c r="H660" s="35"/>
      <c r="I660" s="35"/>
      <c r="J660" s="35"/>
      <c r="K660" s="35"/>
      <c r="L660" s="35"/>
      <c r="M660" s="35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>
        <v>10</v>
      </c>
      <c r="LD660" s="36"/>
      <c r="LE660" s="36"/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10">
        <f t="shared" si="9"/>
        <v>10</v>
      </c>
      <c r="QL660" s="49"/>
      <c r="QM660" s="49"/>
      <c r="QN660" s="49"/>
      <c r="QO660" s="49"/>
      <c r="QP660" s="49"/>
      <c r="QQ660" s="49"/>
      <c r="QR660" s="49"/>
      <c r="QS660" s="1"/>
    </row>
    <row r="661" spans="1:461" s="2" customFormat="1" ht="12.75" customHeight="1" x14ac:dyDescent="0.2">
      <c r="A661" s="22">
        <v>44817</v>
      </c>
      <c r="B661" s="30" t="s">
        <v>326</v>
      </c>
      <c r="C661" s="34"/>
      <c r="D661" s="34"/>
      <c r="E661" s="35"/>
      <c r="F661" s="35"/>
      <c r="G661" s="35"/>
      <c r="H661" s="35"/>
      <c r="I661" s="35"/>
      <c r="J661" s="35"/>
      <c r="K661" s="35"/>
      <c r="L661" s="35"/>
      <c r="M661" s="35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>
        <v>9</v>
      </c>
      <c r="IG661" s="36"/>
      <c r="IH661" s="36"/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10">
        <f t="shared" si="9"/>
        <v>9</v>
      </c>
      <c r="QL661" s="49"/>
      <c r="QM661" s="49"/>
      <c r="QN661" s="49"/>
      <c r="QO661" s="49"/>
      <c r="QP661" s="49"/>
      <c r="QQ661" s="49"/>
      <c r="QR661" s="49"/>
      <c r="QS661" s="1"/>
    </row>
    <row r="662" spans="1:461" s="2" customFormat="1" ht="12.75" customHeight="1" x14ac:dyDescent="0.2">
      <c r="A662" s="22">
        <v>44817</v>
      </c>
      <c r="B662" s="25" t="s">
        <v>443</v>
      </c>
      <c r="C662" s="34"/>
      <c r="D662" s="34"/>
      <c r="E662" s="35"/>
      <c r="F662" s="35"/>
      <c r="G662" s="35"/>
      <c r="H662" s="35"/>
      <c r="I662" s="35"/>
      <c r="J662" s="35"/>
      <c r="K662" s="35"/>
      <c r="L662" s="35"/>
      <c r="M662" s="35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>
        <v>10</v>
      </c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10">
        <f t="shared" si="9"/>
        <v>10</v>
      </c>
      <c r="QL662" s="49"/>
      <c r="QM662" s="49"/>
      <c r="QN662" s="49"/>
      <c r="QO662" s="49"/>
      <c r="QP662" s="49"/>
      <c r="QQ662" s="49"/>
      <c r="QR662" s="49"/>
      <c r="QS662" s="1"/>
    </row>
    <row r="663" spans="1:461" s="2" customFormat="1" ht="12.75" customHeight="1" x14ac:dyDescent="0.2">
      <c r="A663" s="22">
        <v>44818</v>
      </c>
      <c r="B663" s="25" t="s">
        <v>345</v>
      </c>
      <c r="C663" s="34"/>
      <c r="D663" s="34"/>
      <c r="E663" s="35"/>
      <c r="F663" s="35"/>
      <c r="G663" s="35"/>
      <c r="H663" s="35"/>
      <c r="I663" s="35"/>
      <c r="J663" s="35"/>
      <c r="K663" s="35"/>
      <c r="L663" s="35"/>
      <c r="M663" s="35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>
        <v>20</v>
      </c>
      <c r="JD663" s="36"/>
      <c r="JE663" s="36"/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10">
        <f t="shared" si="9"/>
        <v>20</v>
      </c>
      <c r="QL663" s="49"/>
      <c r="QM663" s="49"/>
      <c r="QN663" s="49"/>
      <c r="QO663" s="49"/>
      <c r="QP663" s="49"/>
      <c r="QQ663" s="49"/>
      <c r="QR663" s="49"/>
      <c r="QS663" s="1"/>
    </row>
    <row r="664" spans="1:461" s="2" customFormat="1" ht="12.75" customHeight="1" x14ac:dyDescent="0.2">
      <c r="A664" s="22">
        <v>44818</v>
      </c>
      <c r="B664" s="56" t="s">
        <v>152</v>
      </c>
      <c r="C664" s="34"/>
      <c r="D664" s="34"/>
      <c r="E664" s="35"/>
      <c r="F664" s="35"/>
      <c r="G664" s="35"/>
      <c r="H664" s="35"/>
      <c r="I664" s="35"/>
      <c r="J664" s="35"/>
      <c r="K664" s="35"/>
      <c r="L664" s="35"/>
      <c r="M664" s="35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>
        <v>20</v>
      </c>
      <c r="HH664" s="36"/>
      <c r="HI664" s="36"/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10">
        <f t="shared" si="9"/>
        <v>20</v>
      </c>
      <c r="QL664" s="49"/>
      <c r="QM664" s="49"/>
      <c r="QN664" s="49"/>
      <c r="QO664" s="49"/>
      <c r="QP664" s="49"/>
      <c r="QQ664" s="49"/>
      <c r="QR664" s="49"/>
      <c r="QS664" s="1"/>
    </row>
    <row r="665" spans="1:461" s="2" customFormat="1" ht="12.75" customHeight="1" x14ac:dyDescent="0.2">
      <c r="A665" s="22">
        <v>44818</v>
      </c>
      <c r="B665" s="30" t="s">
        <v>149</v>
      </c>
      <c r="C665" s="34"/>
      <c r="D665" s="34"/>
      <c r="E665" s="35"/>
      <c r="F665" s="35"/>
      <c r="G665" s="35"/>
      <c r="H665" s="35"/>
      <c r="I665" s="35"/>
      <c r="J665" s="35"/>
      <c r="K665" s="35"/>
      <c r="L665" s="35"/>
      <c r="M665" s="35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>
        <v>32</v>
      </c>
      <c r="FM665" s="36"/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10">
        <f t="shared" si="9"/>
        <v>32</v>
      </c>
      <c r="QL665" s="49"/>
      <c r="QM665" s="49"/>
      <c r="QN665" s="49"/>
      <c r="QO665" s="49"/>
      <c r="QP665" s="49"/>
      <c r="QQ665" s="49"/>
      <c r="QR665" s="49"/>
      <c r="QS665" s="1"/>
    </row>
    <row r="666" spans="1:461" s="2" customFormat="1" ht="12.75" customHeight="1" x14ac:dyDescent="0.2">
      <c r="A666" s="22">
        <v>44818</v>
      </c>
      <c r="B666" s="30" t="s">
        <v>499</v>
      </c>
      <c r="C666" s="34"/>
      <c r="D666" s="34"/>
      <c r="E666" s="35"/>
      <c r="F666" s="35"/>
      <c r="G666" s="35"/>
      <c r="H666" s="35"/>
      <c r="I666" s="35"/>
      <c r="J666" s="35"/>
      <c r="K666" s="35"/>
      <c r="L666" s="35"/>
      <c r="M666" s="35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>
        <v>3</v>
      </c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>
        <v>16</v>
      </c>
      <c r="IB666" s="36"/>
      <c r="IC666" s="36"/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>
        <v>50</v>
      </c>
      <c r="PE666" s="36"/>
      <c r="PF666" s="36"/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>
        <v>25</v>
      </c>
      <c r="QJ666" s="36"/>
      <c r="QK666" s="10">
        <f t="shared" si="9"/>
        <v>94</v>
      </c>
      <c r="QL666" s="49"/>
      <c r="QM666" s="49"/>
      <c r="QN666" s="49"/>
      <c r="QO666" s="49"/>
      <c r="QP666" s="49"/>
      <c r="QQ666" s="49"/>
      <c r="QR666" s="49"/>
      <c r="QS666" s="1"/>
    </row>
    <row r="667" spans="1:461" s="2" customFormat="1" ht="12.75" customHeight="1" x14ac:dyDescent="0.2">
      <c r="A667" s="22">
        <v>44819</v>
      </c>
      <c r="B667" s="25" t="s">
        <v>433</v>
      </c>
      <c r="C667" s="34"/>
      <c r="D667" s="34"/>
      <c r="E667" s="35"/>
      <c r="F667" s="35"/>
      <c r="G667" s="35"/>
      <c r="H667" s="35"/>
      <c r="I667" s="35"/>
      <c r="J667" s="35"/>
      <c r="K667" s="35"/>
      <c r="L667" s="35"/>
      <c r="M667" s="35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>
        <v>20</v>
      </c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>
        <v>10</v>
      </c>
      <c r="HH667" s="36"/>
      <c r="HI667" s="36"/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10">
        <f t="shared" si="9"/>
        <v>30</v>
      </c>
      <c r="QL667" s="49"/>
      <c r="QM667" s="49"/>
      <c r="QN667" s="49"/>
      <c r="QO667" s="49"/>
      <c r="QP667" s="49"/>
      <c r="QQ667" s="49"/>
      <c r="QR667" s="49"/>
      <c r="QS667" s="1"/>
    </row>
    <row r="668" spans="1:461" s="2" customFormat="1" ht="12.75" customHeight="1" x14ac:dyDescent="0.2">
      <c r="A668" s="22">
        <v>44819</v>
      </c>
      <c r="B668" s="30" t="s">
        <v>55</v>
      </c>
      <c r="C668" s="34"/>
      <c r="D668" s="34"/>
      <c r="E668" s="35"/>
      <c r="F668" s="35"/>
      <c r="G668" s="35"/>
      <c r="H668" s="35"/>
      <c r="I668" s="35"/>
      <c r="J668" s="35"/>
      <c r="K668" s="35"/>
      <c r="L668" s="35"/>
      <c r="M668" s="35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>
        <v>100</v>
      </c>
      <c r="QH668" s="36"/>
      <c r="QI668" s="36"/>
      <c r="QJ668" s="36"/>
      <c r="QK668" s="10">
        <f t="shared" si="9"/>
        <v>100</v>
      </c>
      <c r="QL668" s="49"/>
      <c r="QM668" s="49"/>
      <c r="QN668" s="49"/>
      <c r="QO668" s="49"/>
      <c r="QP668" s="49"/>
      <c r="QQ668" s="49"/>
      <c r="QR668" s="49"/>
      <c r="QS668" s="1"/>
    </row>
    <row r="669" spans="1:461" s="2" customFormat="1" ht="12.75" customHeight="1" x14ac:dyDescent="0.2">
      <c r="A669" s="22">
        <v>44819</v>
      </c>
      <c r="B669" s="30" t="s">
        <v>55</v>
      </c>
      <c r="C669" s="34"/>
      <c r="D669" s="34"/>
      <c r="E669" s="35"/>
      <c r="F669" s="35"/>
      <c r="G669" s="35"/>
      <c r="H669" s="35"/>
      <c r="I669" s="35"/>
      <c r="J669" s="35"/>
      <c r="K669" s="35"/>
      <c r="L669" s="35"/>
      <c r="M669" s="35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>
        <v>10</v>
      </c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>
        <v>10</v>
      </c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>
        <v>50</v>
      </c>
      <c r="KD669" s="36"/>
      <c r="KE669" s="36"/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>
        <v>40</v>
      </c>
      <c r="ML669" s="36"/>
      <c r="MM669" s="36"/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>
        <v>1</v>
      </c>
      <c r="NV669" s="36"/>
      <c r="NW669" s="36"/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10">
        <f t="shared" ref="QK669:QK718" si="10">SUBTOTAL(9,C669:QJ669)</f>
        <v>111</v>
      </c>
      <c r="QL669" s="49"/>
      <c r="QM669" s="49"/>
      <c r="QN669" s="49"/>
      <c r="QO669" s="49"/>
      <c r="QP669" s="49"/>
      <c r="QQ669" s="49"/>
      <c r="QR669" s="49"/>
      <c r="QS669" s="1"/>
    </row>
    <row r="670" spans="1:461" s="2" customFormat="1" ht="12.75" customHeight="1" x14ac:dyDescent="0.2">
      <c r="A670" s="22">
        <v>44819</v>
      </c>
      <c r="B670" s="56" t="s">
        <v>102</v>
      </c>
      <c r="C670" s="34"/>
      <c r="D670" s="34"/>
      <c r="E670" s="35"/>
      <c r="F670" s="35"/>
      <c r="G670" s="35"/>
      <c r="H670" s="35"/>
      <c r="I670" s="35"/>
      <c r="J670" s="35"/>
      <c r="K670" s="35"/>
      <c r="L670" s="35"/>
      <c r="M670" s="35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>
        <v>18</v>
      </c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>
        <v>30</v>
      </c>
      <c r="IL670" s="36"/>
      <c r="IM670" s="36"/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10">
        <f t="shared" si="10"/>
        <v>48</v>
      </c>
      <c r="QL670" s="49"/>
      <c r="QM670" s="49"/>
      <c r="QN670" s="49"/>
      <c r="QO670" s="49"/>
      <c r="QP670" s="49"/>
      <c r="QQ670" s="49"/>
      <c r="QR670" s="49">
        <v>307.67</v>
      </c>
      <c r="QS670" s="1"/>
    </row>
    <row r="671" spans="1:461" s="2" customFormat="1" ht="12.75" customHeight="1" x14ac:dyDescent="0.2">
      <c r="A671" s="22">
        <v>44819</v>
      </c>
      <c r="B671" s="25" t="s">
        <v>116</v>
      </c>
      <c r="C671" s="34"/>
      <c r="D671" s="34"/>
      <c r="E671" s="35">
        <v>10</v>
      </c>
      <c r="F671" s="35"/>
      <c r="G671" s="35"/>
      <c r="H671" s="35"/>
      <c r="I671" s="35"/>
      <c r="J671" s="35"/>
      <c r="K671" s="35"/>
      <c r="L671" s="35"/>
      <c r="M671" s="35"/>
      <c r="N671" s="36"/>
      <c r="O671" s="36"/>
      <c r="P671" s="36"/>
      <c r="Q671" s="36">
        <v>10</v>
      </c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>
        <v>2</v>
      </c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>
        <v>1.6</v>
      </c>
      <c r="JK671" s="36"/>
      <c r="JL671" s="36"/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10">
        <f t="shared" si="10"/>
        <v>23.6</v>
      </c>
      <c r="QL671" s="49"/>
      <c r="QM671" s="49"/>
      <c r="QN671" s="49"/>
      <c r="QO671" s="49"/>
      <c r="QP671" s="49"/>
      <c r="QQ671" s="49"/>
      <c r="QR671" s="49"/>
      <c r="QS671" s="1"/>
    </row>
    <row r="672" spans="1:461" s="2" customFormat="1" ht="12.75" customHeight="1" x14ac:dyDescent="0.2">
      <c r="A672" s="22">
        <v>44820</v>
      </c>
      <c r="B672" s="30" t="s">
        <v>386</v>
      </c>
      <c r="C672" s="34"/>
      <c r="D672" s="34"/>
      <c r="E672" s="35"/>
      <c r="F672" s="35"/>
      <c r="G672" s="35"/>
      <c r="H672" s="35"/>
      <c r="I672" s="35"/>
      <c r="J672" s="35"/>
      <c r="K672" s="35"/>
      <c r="L672" s="35"/>
      <c r="M672" s="35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>
        <v>3</v>
      </c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>
        <v>3</v>
      </c>
      <c r="HH672" s="36"/>
      <c r="HI672" s="36"/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10">
        <f t="shared" si="10"/>
        <v>6</v>
      </c>
      <c r="QL672" s="49"/>
      <c r="QM672" s="49"/>
      <c r="QN672" s="49"/>
      <c r="QO672" s="49"/>
      <c r="QP672" s="49"/>
      <c r="QQ672" s="49"/>
      <c r="QR672" s="49"/>
      <c r="QS672" s="1"/>
    </row>
    <row r="673" spans="1:461" s="2" customFormat="1" ht="12.75" customHeight="1" x14ac:dyDescent="0.2">
      <c r="A673" s="22">
        <v>44823</v>
      </c>
      <c r="B673" s="25" t="s">
        <v>413</v>
      </c>
      <c r="C673" s="34"/>
      <c r="D673" s="34"/>
      <c r="E673" s="35"/>
      <c r="F673" s="35"/>
      <c r="G673" s="35"/>
      <c r="H673" s="35"/>
      <c r="I673" s="35"/>
      <c r="J673" s="35"/>
      <c r="K673" s="35"/>
      <c r="L673" s="35"/>
      <c r="M673" s="35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>
        <v>20</v>
      </c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10">
        <f t="shared" si="10"/>
        <v>20</v>
      </c>
      <c r="QL673" s="49"/>
      <c r="QM673" s="49"/>
      <c r="QN673" s="49"/>
      <c r="QO673" s="49"/>
      <c r="QP673" s="49"/>
      <c r="QQ673" s="49"/>
      <c r="QR673" s="49"/>
      <c r="QS673" s="1"/>
    </row>
    <row r="674" spans="1:461" s="2" customFormat="1" ht="12.75" customHeight="1" x14ac:dyDescent="0.2">
      <c r="A674" s="22">
        <v>44824</v>
      </c>
      <c r="B674" s="56" t="s">
        <v>66</v>
      </c>
      <c r="C674" s="34"/>
      <c r="D674" s="34"/>
      <c r="E674" s="35"/>
      <c r="F674" s="35"/>
      <c r="G674" s="35"/>
      <c r="H674" s="35"/>
      <c r="I674" s="35"/>
      <c r="J674" s="35"/>
      <c r="K674" s="35"/>
      <c r="L674" s="35"/>
      <c r="M674" s="35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>
        <v>3</v>
      </c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>
        <v>2</v>
      </c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10">
        <f t="shared" si="10"/>
        <v>5</v>
      </c>
      <c r="QL674" s="49"/>
      <c r="QM674" s="49"/>
      <c r="QN674" s="49"/>
      <c r="QO674" s="49"/>
      <c r="QP674" s="49"/>
      <c r="QQ674" s="49"/>
      <c r="QR674" s="49"/>
      <c r="QS674" s="1"/>
    </row>
    <row r="675" spans="1:461" s="2" customFormat="1" ht="12.75" customHeight="1" x14ac:dyDescent="0.2">
      <c r="A675" s="22">
        <v>44824</v>
      </c>
      <c r="B675" s="25" t="s">
        <v>443</v>
      </c>
      <c r="C675" s="34"/>
      <c r="D675" s="34"/>
      <c r="E675" s="35"/>
      <c r="F675" s="35"/>
      <c r="G675" s="35"/>
      <c r="H675" s="35"/>
      <c r="I675" s="35"/>
      <c r="J675" s="35"/>
      <c r="K675" s="35"/>
      <c r="L675" s="35"/>
      <c r="M675" s="35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>
        <v>20</v>
      </c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10">
        <f t="shared" si="10"/>
        <v>20</v>
      </c>
      <c r="QL675" s="49"/>
      <c r="QM675" s="49"/>
      <c r="QN675" s="49"/>
      <c r="QO675" s="49"/>
      <c r="QP675" s="49"/>
      <c r="QQ675" s="49"/>
      <c r="QR675" s="49"/>
      <c r="QS675" s="1"/>
    </row>
    <row r="676" spans="1:461" s="2" customFormat="1" ht="12.75" customHeight="1" x14ac:dyDescent="0.2">
      <c r="A676" s="22">
        <v>44824</v>
      </c>
      <c r="B676" s="25" t="s">
        <v>532</v>
      </c>
      <c r="C676" s="34"/>
      <c r="D676" s="34"/>
      <c r="E676" s="35"/>
      <c r="F676" s="35"/>
      <c r="G676" s="35"/>
      <c r="H676" s="35"/>
      <c r="I676" s="35"/>
      <c r="J676" s="35"/>
      <c r="K676" s="35"/>
      <c r="L676" s="35"/>
      <c r="M676" s="35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>
        <v>10</v>
      </c>
      <c r="GH676" s="36"/>
      <c r="GI676" s="36"/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10">
        <f t="shared" si="10"/>
        <v>10</v>
      </c>
      <c r="QL676" s="49"/>
      <c r="QM676" s="49"/>
      <c r="QN676" s="49"/>
      <c r="QO676" s="49"/>
      <c r="QP676" s="49"/>
      <c r="QQ676" s="49"/>
      <c r="QR676" s="49"/>
      <c r="QS676" s="1"/>
    </row>
    <row r="677" spans="1:461" s="2" customFormat="1" ht="12.75" customHeight="1" x14ac:dyDescent="0.2">
      <c r="A677" s="22">
        <v>44825</v>
      </c>
      <c r="B677" s="30" t="s">
        <v>258</v>
      </c>
      <c r="C677" s="34"/>
      <c r="D677" s="34"/>
      <c r="E677" s="35"/>
      <c r="F677" s="35"/>
      <c r="G677" s="35"/>
      <c r="H677" s="35"/>
      <c r="I677" s="35"/>
      <c r="J677" s="35"/>
      <c r="K677" s="35"/>
      <c r="L677" s="35"/>
      <c r="M677" s="35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>
        <v>18</v>
      </c>
      <c r="QI677" s="36"/>
      <c r="QJ677" s="36"/>
      <c r="QK677" s="10">
        <f t="shared" si="10"/>
        <v>18</v>
      </c>
      <c r="QL677" s="49"/>
      <c r="QM677" s="49"/>
      <c r="QN677" s="49"/>
      <c r="QO677" s="49"/>
      <c r="QP677" s="49"/>
      <c r="QQ677" s="49"/>
      <c r="QR677" s="49"/>
      <c r="QS677" s="1"/>
    </row>
    <row r="678" spans="1:461" s="2" customFormat="1" ht="12.75" customHeight="1" x14ac:dyDescent="0.2">
      <c r="A678" s="22">
        <v>44825</v>
      </c>
      <c r="B678" s="30" t="s">
        <v>447</v>
      </c>
      <c r="C678" s="34"/>
      <c r="D678" s="34"/>
      <c r="E678" s="35"/>
      <c r="F678" s="35"/>
      <c r="G678" s="35"/>
      <c r="H678" s="35"/>
      <c r="I678" s="35"/>
      <c r="J678" s="35"/>
      <c r="K678" s="35"/>
      <c r="L678" s="35"/>
      <c r="M678" s="35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>
        <v>7</v>
      </c>
      <c r="QI678" s="36"/>
      <c r="QJ678" s="36"/>
      <c r="QK678" s="10">
        <f t="shared" si="10"/>
        <v>7</v>
      </c>
      <c r="QL678" s="49"/>
      <c r="QM678" s="49"/>
      <c r="QN678" s="49"/>
      <c r="QO678" s="49"/>
      <c r="QP678" s="49"/>
      <c r="QQ678" s="49"/>
      <c r="QR678" s="49"/>
      <c r="QS678" s="1"/>
    </row>
    <row r="679" spans="1:461" s="2" customFormat="1" ht="12.75" customHeight="1" x14ac:dyDescent="0.2">
      <c r="A679" s="22">
        <v>44825</v>
      </c>
      <c r="B679" s="30" t="s">
        <v>36</v>
      </c>
      <c r="C679" s="34"/>
      <c r="D679" s="34"/>
      <c r="E679" s="35"/>
      <c r="F679" s="35"/>
      <c r="G679" s="35"/>
      <c r="H679" s="35"/>
      <c r="I679" s="35"/>
      <c r="J679" s="35"/>
      <c r="K679" s="35"/>
      <c r="L679" s="35"/>
      <c r="M679" s="35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>
        <v>20</v>
      </c>
      <c r="JZ679" s="36"/>
      <c r="KA679" s="36"/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10">
        <f t="shared" si="10"/>
        <v>20</v>
      </c>
      <c r="QL679" s="49"/>
      <c r="QM679" s="49"/>
      <c r="QN679" s="49"/>
      <c r="QO679" s="49"/>
      <c r="QP679" s="49"/>
      <c r="QQ679" s="49"/>
      <c r="QR679" s="49"/>
      <c r="QS679" s="1"/>
    </row>
    <row r="680" spans="1:461" s="2" customFormat="1" ht="12.75" customHeight="1" x14ac:dyDescent="0.2">
      <c r="A680" s="22">
        <v>44824</v>
      </c>
      <c r="B680" s="56" t="s">
        <v>262</v>
      </c>
      <c r="C680" s="34"/>
      <c r="D680" s="34"/>
      <c r="E680" s="35">
        <v>10</v>
      </c>
      <c r="F680" s="35"/>
      <c r="G680" s="35"/>
      <c r="H680" s="35"/>
      <c r="I680" s="35"/>
      <c r="J680" s="35"/>
      <c r="K680" s="35"/>
      <c r="L680" s="35"/>
      <c r="M680" s="35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>
        <v>10</v>
      </c>
      <c r="KO680" s="36"/>
      <c r="KP680" s="36"/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10">
        <f t="shared" si="10"/>
        <v>20</v>
      </c>
      <c r="QL680" s="49"/>
      <c r="QM680" s="49"/>
      <c r="QN680" s="49"/>
      <c r="QO680" s="49"/>
      <c r="QP680" s="49"/>
      <c r="QQ680" s="49"/>
      <c r="QR680" s="49"/>
      <c r="QS680" s="1"/>
    </row>
    <row r="681" spans="1:461" s="2" customFormat="1" ht="12.75" customHeight="1" x14ac:dyDescent="0.2">
      <c r="A681" s="22">
        <v>44825</v>
      </c>
      <c r="B681" s="30" t="s">
        <v>36</v>
      </c>
      <c r="C681" s="34"/>
      <c r="D681" s="34"/>
      <c r="E681" s="35"/>
      <c r="F681" s="35"/>
      <c r="G681" s="35"/>
      <c r="H681" s="35"/>
      <c r="I681" s="35"/>
      <c r="J681" s="35"/>
      <c r="K681" s="35"/>
      <c r="L681" s="35"/>
      <c r="M681" s="35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>
        <v>4</v>
      </c>
      <c r="KA681" s="36"/>
      <c r="KB681" s="36"/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10">
        <f t="shared" si="10"/>
        <v>4</v>
      </c>
      <c r="QL681" s="49"/>
      <c r="QM681" s="49"/>
      <c r="QN681" s="49"/>
      <c r="QO681" s="49"/>
      <c r="QP681" s="49"/>
      <c r="QQ681" s="49"/>
      <c r="QR681" s="49"/>
      <c r="QS681" s="1"/>
    </row>
    <row r="682" spans="1:461" s="2" customFormat="1" ht="12.75" customHeight="1" x14ac:dyDescent="0.2">
      <c r="A682" s="22">
        <v>44825</v>
      </c>
      <c r="B682" s="30" t="s">
        <v>36</v>
      </c>
      <c r="C682" s="34"/>
      <c r="D682" s="34"/>
      <c r="E682" s="35"/>
      <c r="F682" s="35"/>
      <c r="G682" s="35"/>
      <c r="H682" s="35"/>
      <c r="I682" s="35"/>
      <c r="J682" s="35"/>
      <c r="K682" s="35"/>
      <c r="L682" s="35"/>
      <c r="M682" s="35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>
        <v>0.8</v>
      </c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10">
        <f t="shared" si="10"/>
        <v>0.8</v>
      </c>
      <c r="QL682" s="49"/>
      <c r="QM682" s="49"/>
      <c r="QN682" s="49"/>
      <c r="QO682" s="49"/>
      <c r="QP682" s="49"/>
      <c r="QQ682" s="49"/>
      <c r="QR682" s="49"/>
      <c r="QS682" s="1"/>
    </row>
    <row r="683" spans="1:461" s="2" customFormat="1" ht="12.75" customHeight="1" x14ac:dyDescent="0.2">
      <c r="A683" s="22">
        <v>44825</v>
      </c>
      <c r="B683" s="30" t="s">
        <v>36</v>
      </c>
      <c r="C683" s="34"/>
      <c r="D683" s="34"/>
      <c r="E683" s="35"/>
      <c r="F683" s="35"/>
      <c r="G683" s="35"/>
      <c r="H683" s="35"/>
      <c r="I683" s="35"/>
      <c r="J683" s="35"/>
      <c r="K683" s="35"/>
      <c r="L683" s="35"/>
      <c r="M683" s="35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>
        <v>8</v>
      </c>
      <c r="FW683" s="36"/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10">
        <f t="shared" si="10"/>
        <v>8</v>
      </c>
      <c r="QL683" s="49"/>
      <c r="QM683" s="49"/>
      <c r="QN683" s="49"/>
      <c r="QO683" s="49"/>
      <c r="QP683" s="49"/>
      <c r="QQ683" s="49"/>
      <c r="QR683" s="49"/>
      <c r="QS683" s="1"/>
    </row>
    <row r="684" spans="1:461" s="2" customFormat="1" ht="12.75" customHeight="1" x14ac:dyDescent="0.2">
      <c r="A684" s="22">
        <v>44825</v>
      </c>
      <c r="B684" s="30" t="s">
        <v>36</v>
      </c>
      <c r="C684" s="34"/>
      <c r="D684" s="34"/>
      <c r="E684" s="35"/>
      <c r="F684" s="35"/>
      <c r="G684" s="35"/>
      <c r="H684" s="35"/>
      <c r="I684" s="35"/>
      <c r="J684" s="35"/>
      <c r="K684" s="35"/>
      <c r="L684" s="35"/>
      <c r="M684" s="35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>
        <v>200</v>
      </c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10">
        <f t="shared" si="10"/>
        <v>200</v>
      </c>
      <c r="QL684" s="49"/>
      <c r="QM684" s="49"/>
      <c r="QN684" s="49"/>
      <c r="QO684" s="49"/>
      <c r="QP684" s="49"/>
      <c r="QQ684" s="49"/>
      <c r="QR684" s="49"/>
      <c r="QS684" s="1"/>
    </row>
    <row r="685" spans="1:461" s="2" customFormat="1" ht="12.75" customHeight="1" x14ac:dyDescent="0.2">
      <c r="A685" s="22">
        <v>44825</v>
      </c>
      <c r="B685" s="30" t="s">
        <v>102</v>
      </c>
      <c r="C685" s="34"/>
      <c r="D685" s="34"/>
      <c r="E685" s="35"/>
      <c r="F685" s="35"/>
      <c r="G685" s="35"/>
      <c r="H685" s="35"/>
      <c r="I685" s="35"/>
      <c r="J685" s="35"/>
      <c r="K685" s="35"/>
      <c r="L685" s="35"/>
      <c r="M685" s="35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>
        <v>5</v>
      </c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10">
        <f t="shared" si="10"/>
        <v>5</v>
      </c>
      <c r="QL685" s="49"/>
      <c r="QM685" s="49"/>
      <c r="QN685" s="49"/>
      <c r="QO685" s="49"/>
      <c r="QP685" s="49"/>
      <c r="QQ685" s="49"/>
      <c r="QR685" s="49"/>
      <c r="QS685" s="1"/>
    </row>
    <row r="686" spans="1:461" s="2" customFormat="1" ht="12.75" customHeight="1" x14ac:dyDescent="0.2">
      <c r="A686" s="22">
        <v>44825</v>
      </c>
      <c r="B686" s="30" t="s">
        <v>55</v>
      </c>
      <c r="C686" s="34"/>
      <c r="D686" s="34"/>
      <c r="E686" s="35"/>
      <c r="F686" s="35"/>
      <c r="G686" s="35"/>
      <c r="H686" s="35"/>
      <c r="I686" s="35"/>
      <c r="J686" s="35"/>
      <c r="K686" s="35"/>
      <c r="L686" s="35"/>
      <c r="M686" s="35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>
        <v>12</v>
      </c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>
        <v>20</v>
      </c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10">
        <f t="shared" si="10"/>
        <v>32</v>
      </c>
      <c r="QL686" s="49"/>
      <c r="QM686" s="49"/>
      <c r="QN686" s="49"/>
      <c r="QO686" s="49"/>
      <c r="QP686" s="49"/>
      <c r="QQ686" s="49"/>
      <c r="QR686" s="49"/>
      <c r="QS686" s="1"/>
    </row>
    <row r="687" spans="1:461" s="2" customFormat="1" ht="12.75" customHeight="1" x14ac:dyDescent="0.2">
      <c r="A687" s="22">
        <v>44825</v>
      </c>
      <c r="B687" s="30" t="s">
        <v>55</v>
      </c>
      <c r="C687" s="34"/>
      <c r="D687" s="34"/>
      <c r="E687" s="35"/>
      <c r="F687" s="35"/>
      <c r="G687" s="35"/>
      <c r="H687" s="35"/>
      <c r="I687" s="35"/>
      <c r="J687" s="35"/>
      <c r="K687" s="35"/>
      <c r="L687" s="35"/>
      <c r="M687" s="35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>
        <v>25</v>
      </c>
      <c r="QH687" s="36"/>
      <c r="QI687" s="36"/>
      <c r="QJ687" s="36"/>
      <c r="QK687" s="10">
        <f t="shared" si="10"/>
        <v>25</v>
      </c>
      <c r="QL687" s="49"/>
      <c r="QM687" s="49"/>
      <c r="QN687" s="49"/>
      <c r="QO687" s="49"/>
      <c r="QP687" s="49"/>
      <c r="QQ687" s="49"/>
      <c r="QR687" s="49"/>
      <c r="QS687" s="1"/>
    </row>
    <row r="688" spans="1:461" s="2" customFormat="1" ht="12.75" customHeight="1" x14ac:dyDescent="0.2">
      <c r="A688" s="22">
        <v>44826</v>
      </c>
      <c r="B688" s="25" t="s">
        <v>169</v>
      </c>
      <c r="C688" s="34"/>
      <c r="D688" s="34"/>
      <c r="E688" s="35"/>
      <c r="F688" s="35"/>
      <c r="G688" s="35"/>
      <c r="H688" s="35"/>
      <c r="I688" s="35"/>
      <c r="J688" s="35"/>
      <c r="K688" s="35"/>
      <c r="L688" s="35"/>
      <c r="M688" s="35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>
        <v>60</v>
      </c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10">
        <f t="shared" si="10"/>
        <v>60</v>
      </c>
      <c r="QL688" s="49"/>
      <c r="QM688" s="49"/>
      <c r="QN688" s="49"/>
      <c r="QO688" s="49"/>
      <c r="QP688" s="49"/>
      <c r="QQ688" s="49"/>
      <c r="QR688" s="49"/>
      <c r="QS688" s="1"/>
    </row>
    <row r="689" spans="1:461" s="2" customFormat="1" ht="12.75" customHeight="1" x14ac:dyDescent="0.2">
      <c r="A689" s="22">
        <v>44826</v>
      </c>
      <c r="B689" s="25" t="s">
        <v>468</v>
      </c>
      <c r="C689" s="34"/>
      <c r="D689" s="34"/>
      <c r="E689" s="35"/>
      <c r="F689" s="35"/>
      <c r="G689" s="35"/>
      <c r="H689" s="35"/>
      <c r="I689" s="35"/>
      <c r="J689" s="35"/>
      <c r="K689" s="35"/>
      <c r="L689" s="35"/>
      <c r="M689" s="35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>
        <v>40</v>
      </c>
      <c r="AX689" s="36"/>
      <c r="AY689" s="36"/>
      <c r="AZ689" s="36">
        <v>50</v>
      </c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>
        <v>12</v>
      </c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>
        <v>1</v>
      </c>
      <c r="FH689" s="36"/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>
        <v>24</v>
      </c>
      <c r="JL689" s="36"/>
      <c r="JM689" s="36"/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10">
        <f t="shared" si="10"/>
        <v>127</v>
      </c>
      <c r="QL689" s="49"/>
      <c r="QM689" s="49"/>
      <c r="QN689" s="49"/>
      <c r="QO689" s="49"/>
      <c r="QP689" s="49"/>
      <c r="QQ689" s="49"/>
      <c r="QR689" s="49"/>
      <c r="QS689" s="1"/>
    </row>
    <row r="690" spans="1:461" s="2" customFormat="1" ht="12.75" customHeight="1" x14ac:dyDescent="0.2">
      <c r="A690" s="22">
        <v>44827</v>
      </c>
      <c r="B690" s="30" t="s">
        <v>216</v>
      </c>
      <c r="C690" s="34"/>
      <c r="D690" s="34"/>
      <c r="E690" s="35"/>
      <c r="F690" s="35"/>
      <c r="G690" s="35"/>
      <c r="H690" s="35"/>
      <c r="I690" s="35"/>
      <c r="J690" s="35"/>
      <c r="K690" s="35"/>
      <c r="L690" s="35"/>
      <c r="M690" s="35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>
        <v>20</v>
      </c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>
        <v>10</v>
      </c>
      <c r="EQ690" s="36"/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>
        <v>16</v>
      </c>
      <c r="FN690" s="36"/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>
        <v>10</v>
      </c>
      <c r="JI690" s="36"/>
      <c r="JJ690" s="36"/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10">
        <f t="shared" si="10"/>
        <v>56</v>
      </c>
      <c r="QL690" s="49"/>
      <c r="QM690" s="49"/>
      <c r="QN690" s="49"/>
      <c r="QO690" s="49"/>
      <c r="QP690" s="49"/>
      <c r="QQ690" s="49"/>
      <c r="QR690" s="49"/>
      <c r="QS690" s="1"/>
    </row>
    <row r="691" spans="1:461" s="2" customFormat="1" ht="12.75" customHeight="1" x14ac:dyDescent="0.2">
      <c r="A691" s="22">
        <v>44827</v>
      </c>
      <c r="B691" s="30" t="s">
        <v>55</v>
      </c>
      <c r="C691" s="34"/>
      <c r="D691" s="34"/>
      <c r="E691" s="35"/>
      <c r="F691" s="35"/>
      <c r="G691" s="35"/>
      <c r="H691" s="35"/>
      <c r="I691" s="35"/>
      <c r="J691" s="35"/>
      <c r="K691" s="35"/>
      <c r="L691" s="35"/>
      <c r="M691" s="35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>
        <v>20</v>
      </c>
      <c r="KD691" s="36"/>
      <c r="KE691" s="36"/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>
        <v>10</v>
      </c>
      <c r="LL691" s="36"/>
      <c r="LM691" s="36"/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10">
        <f t="shared" si="10"/>
        <v>30</v>
      </c>
      <c r="QL691" s="49"/>
      <c r="QM691" s="49"/>
      <c r="QN691" s="49"/>
      <c r="QO691" s="49"/>
      <c r="QP691" s="49"/>
      <c r="QQ691" s="49"/>
      <c r="QR691" s="49"/>
      <c r="QS691" s="1"/>
    </row>
    <row r="692" spans="1:461" s="2" customFormat="1" ht="12.75" customHeight="1" x14ac:dyDescent="0.2">
      <c r="A692" s="22">
        <v>44830</v>
      </c>
      <c r="B692" s="30" t="s">
        <v>386</v>
      </c>
      <c r="C692" s="34"/>
      <c r="D692" s="34"/>
      <c r="E692" s="35"/>
      <c r="F692" s="35"/>
      <c r="G692" s="35"/>
      <c r="H692" s="35"/>
      <c r="I692" s="35"/>
      <c r="J692" s="35"/>
      <c r="K692" s="35"/>
      <c r="L692" s="35"/>
      <c r="M692" s="35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>
        <v>14</v>
      </c>
      <c r="HH692" s="36"/>
      <c r="HI692" s="36"/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10">
        <f t="shared" si="10"/>
        <v>14</v>
      </c>
      <c r="QL692" s="49"/>
      <c r="QM692" s="49"/>
      <c r="QN692" s="49"/>
      <c r="QO692" s="49"/>
      <c r="QP692" s="49"/>
      <c r="QQ692" s="49"/>
      <c r="QR692" s="49"/>
      <c r="QS692" s="1"/>
    </row>
    <row r="693" spans="1:461" s="2" customFormat="1" ht="12.75" customHeight="1" x14ac:dyDescent="0.2">
      <c r="A693" s="22">
        <v>44830</v>
      </c>
      <c r="B693" s="30" t="s">
        <v>322</v>
      </c>
      <c r="C693" s="34"/>
      <c r="D693" s="34"/>
      <c r="E693" s="35"/>
      <c r="F693" s="35"/>
      <c r="G693" s="35"/>
      <c r="H693" s="35"/>
      <c r="I693" s="35"/>
      <c r="J693" s="35"/>
      <c r="K693" s="35"/>
      <c r="L693" s="35"/>
      <c r="M693" s="35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>
        <v>1</v>
      </c>
      <c r="NS693" s="36"/>
      <c r="NT693" s="36"/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10">
        <f t="shared" si="10"/>
        <v>1</v>
      </c>
      <c r="QL693" s="49"/>
      <c r="QM693" s="49"/>
      <c r="QN693" s="49"/>
      <c r="QO693" s="49"/>
      <c r="QP693" s="49"/>
      <c r="QQ693" s="49"/>
      <c r="QR693" s="49"/>
      <c r="QS693" s="1"/>
    </row>
    <row r="694" spans="1:461" s="2" customFormat="1" ht="12.75" customHeight="1" x14ac:dyDescent="0.2">
      <c r="A694" s="22">
        <v>44830</v>
      </c>
      <c r="B694" s="30" t="s">
        <v>55</v>
      </c>
      <c r="C694" s="34"/>
      <c r="D694" s="34"/>
      <c r="E694" s="35"/>
      <c r="F694" s="35"/>
      <c r="G694" s="35"/>
      <c r="H694" s="35"/>
      <c r="I694" s="35"/>
      <c r="J694" s="35"/>
      <c r="K694" s="35"/>
      <c r="L694" s="35"/>
      <c r="M694" s="35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>
        <v>10</v>
      </c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>
        <v>10</v>
      </c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>
        <v>20</v>
      </c>
      <c r="KD694" s="36"/>
      <c r="KE694" s="36"/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10">
        <f t="shared" si="10"/>
        <v>40</v>
      </c>
      <c r="QL694" s="49"/>
      <c r="QM694" s="49"/>
      <c r="QN694" s="49"/>
      <c r="QO694" s="49"/>
      <c r="QP694" s="49"/>
      <c r="QQ694" s="49"/>
      <c r="QR694" s="49"/>
      <c r="QS694" s="1"/>
    </row>
    <row r="695" spans="1:461" s="2" customFormat="1" ht="12.75" customHeight="1" x14ac:dyDescent="0.2">
      <c r="A695" s="22">
        <v>44831</v>
      </c>
      <c r="B695" s="25" t="s">
        <v>496</v>
      </c>
      <c r="C695" s="34"/>
      <c r="D695" s="34"/>
      <c r="E695" s="35"/>
      <c r="F695" s="35"/>
      <c r="G695" s="35"/>
      <c r="H695" s="35"/>
      <c r="I695" s="35"/>
      <c r="J695" s="35"/>
      <c r="K695" s="35"/>
      <c r="L695" s="35"/>
      <c r="M695" s="35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>
        <v>1</v>
      </c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10">
        <f t="shared" si="10"/>
        <v>1</v>
      </c>
      <c r="QL695" s="49"/>
      <c r="QM695" s="49"/>
      <c r="QN695" s="49"/>
      <c r="QO695" s="49"/>
      <c r="QP695" s="49"/>
      <c r="QQ695" s="49"/>
      <c r="QR695" s="49"/>
      <c r="QS695" s="1"/>
    </row>
    <row r="696" spans="1:461" s="2" customFormat="1" ht="12.75" customHeight="1" x14ac:dyDescent="0.2">
      <c r="A696" s="22">
        <v>44832</v>
      </c>
      <c r="B696" s="30" t="s">
        <v>55</v>
      </c>
      <c r="C696" s="34"/>
      <c r="D696" s="34"/>
      <c r="E696" s="35"/>
      <c r="F696" s="35"/>
      <c r="G696" s="35"/>
      <c r="H696" s="35"/>
      <c r="I696" s="35"/>
      <c r="J696" s="35"/>
      <c r="K696" s="35"/>
      <c r="L696" s="35"/>
      <c r="M696" s="35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>
        <v>100</v>
      </c>
      <c r="QH696" s="36"/>
      <c r="QI696" s="36"/>
      <c r="QJ696" s="36"/>
      <c r="QK696" s="10">
        <f t="shared" si="10"/>
        <v>100</v>
      </c>
      <c r="QL696" s="49"/>
      <c r="QM696" s="49"/>
      <c r="QN696" s="49"/>
      <c r="QO696" s="49"/>
      <c r="QP696" s="49"/>
      <c r="QQ696" s="49"/>
      <c r="QR696" s="49"/>
      <c r="QS696" s="1"/>
    </row>
    <row r="697" spans="1:461" s="2" customFormat="1" ht="12.75" customHeight="1" x14ac:dyDescent="0.2">
      <c r="A697" s="22">
        <v>44832</v>
      </c>
      <c r="B697" s="30" t="s">
        <v>55</v>
      </c>
      <c r="C697" s="34"/>
      <c r="D697" s="34"/>
      <c r="E697" s="35"/>
      <c r="F697" s="35"/>
      <c r="G697" s="35"/>
      <c r="H697" s="35"/>
      <c r="I697" s="35"/>
      <c r="J697" s="35"/>
      <c r="K697" s="35"/>
      <c r="L697" s="35"/>
      <c r="M697" s="35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>
        <v>30</v>
      </c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>
        <v>20</v>
      </c>
      <c r="KD697" s="36"/>
      <c r="KE697" s="36"/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>
        <v>1</v>
      </c>
      <c r="LS697" s="36"/>
      <c r="LT697" s="36"/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>
        <v>10</v>
      </c>
      <c r="ML697" s="36"/>
      <c r="MM697" s="36"/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10">
        <f t="shared" si="10"/>
        <v>61</v>
      </c>
      <c r="QL697" s="49"/>
      <c r="QM697" s="49"/>
      <c r="QN697" s="49"/>
      <c r="QO697" s="49"/>
      <c r="QP697" s="49"/>
      <c r="QQ697" s="49"/>
      <c r="QR697" s="49"/>
      <c r="QS697" s="1"/>
    </row>
    <row r="698" spans="1:461" s="2" customFormat="1" ht="12.75" customHeight="1" x14ac:dyDescent="0.2">
      <c r="A698" s="22">
        <v>44832</v>
      </c>
      <c r="B698" s="25" t="s">
        <v>376</v>
      </c>
      <c r="C698" s="34"/>
      <c r="D698" s="34"/>
      <c r="E698" s="35"/>
      <c r="F698" s="35"/>
      <c r="G698" s="35"/>
      <c r="H698" s="35"/>
      <c r="I698" s="35"/>
      <c r="J698" s="35"/>
      <c r="K698" s="35"/>
      <c r="L698" s="35"/>
      <c r="M698" s="35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>
        <v>18</v>
      </c>
      <c r="GC698" s="36"/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>
        <v>3</v>
      </c>
      <c r="MY698" s="36"/>
      <c r="MZ698" s="36"/>
      <c r="NA698" s="36"/>
      <c r="NB698" s="36">
        <v>4</v>
      </c>
      <c r="NC698" s="36"/>
      <c r="ND698" s="36"/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10">
        <f t="shared" si="10"/>
        <v>25</v>
      </c>
      <c r="QL698" s="49"/>
      <c r="QM698" s="49"/>
      <c r="QN698" s="49"/>
      <c r="QO698" s="49"/>
      <c r="QP698" s="49"/>
      <c r="QQ698" s="49"/>
      <c r="QR698" s="49"/>
      <c r="QS698" s="1"/>
    </row>
    <row r="699" spans="1:461" s="2" customFormat="1" ht="12.75" customHeight="1" x14ac:dyDescent="0.2">
      <c r="A699" s="22">
        <v>44833</v>
      </c>
      <c r="B699" s="30" t="s">
        <v>328</v>
      </c>
      <c r="C699" s="34"/>
      <c r="D699" s="34"/>
      <c r="E699" s="35"/>
      <c r="F699" s="35"/>
      <c r="G699" s="35"/>
      <c r="H699" s="35"/>
      <c r="I699" s="35"/>
      <c r="J699" s="35"/>
      <c r="K699" s="35"/>
      <c r="L699" s="35"/>
      <c r="M699" s="35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>
        <v>50</v>
      </c>
      <c r="IW699" s="36"/>
      <c r="IX699" s="36"/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10">
        <f t="shared" si="10"/>
        <v>50</v>
      </c>
      <c r="QL699" s="49"/>
      <c r="QM699" s="49"/>
      <c r="QN699" s="49"/>
      <c r="QO699" s="49"/>
      <c r="QP699" s="49"/>
      <c r="QQ699" s="49"/>
      <c r="QR699" s="49"/>
      <c r="QS699" s="1"/>
    </row>
    <row r="700" spans="1:461" s="2" customFormat="1" ht="12.75" customHeight="1" x14ac:dyDescent="0.2">
      <c r="A700" s="22">
        <v>44833</v>
      </c>
      <c r="B700" s="30" t="s">
        <v>36</v>
      </c>
      <c r="C700" s="34"/>
      <c r="D700" s="34"/>
      <c r="E700" s="35"/>
      <c r="F700" s="35"/>
      <c r="G700" s="35"/>
      <c r="H700" s="35"/>
      <c r="I700" s="35"/>
      <c r="J700" s="35"/>
      <c r="K700" s="35"/>
      <c r="L700" s="35"/>
      <c r="M700" s="35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>
        <v>22</v>
      </c>
      <c r="FW700" s="36"/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10">
        <f t="shared" si="10"/>
        <v>22</v>
      </c>
      <c r="QL700" s="49"/>
      <c r="QM700" s="49"/>
      <c r="QN700" s="49"/>
      <c r="QO700" s="49"/>
      <c r="QP700" s="49"/>
      <c r="QQ700" s="49"/>
      <c r="QR700" s="49"/>
      <c r="QS700" s="1"/>
    </row>
    <row r="701" spans="1:461" s="2" customFormat="1" ht="12.75" customHeight="1" x14ac:dyDescent="0.2">
      <c r="A701" s="22">
        <v>44833</v>
      </c>
      <c r="B701" s="25" t="s">
        <v>312</v>
      </c>
      <c r="C701" s="34"/>
      <c r="D701" s="34"/>
      <c r="E701" s="35"/>
      <c r="F701" s="35"/>
      <c r="G701" s="35"/>
      <c r="H701" s="35"/>
      <c r="I701" s="35"/>
      <c r="J701" s="35"/>
      <c r="K701" s="35"/>
      <c r="L701" s="35"/>
      <c r="M701" s="35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>
        <v>32.4</v>
      </c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>
        <v>40</v>
      </c>
      <c r="FI701" s="36"/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>
        <v>20</v>
      </c>
      <c r="GF701" s="36"/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10">
        <f t="shared" si="10"/>
        <v>92.4</v>
      </c>
      <c r="QL701" s="49"/>
      <c r="QM701" s="49"/>
      <c r="QN701" s="49"/>
      <c r="QO701" s="49"/>
      <c r="QP701" s="49"/>
      <c r="QQ701" s="49"/>
      <c r="QR701" s="49"/>
      <c r="QS701" s="1"/>
    </row>
    <row r="702" spans="1:461" s="2" customFormat="1" ht="12.75" customHeight="1" x14ac:dyDescent="0.2">
      <c r="A702" s="22">
        <v>44833</v>
      </c>
      <c r="B702" s="55" t="s">
        <v>456</v>
      </c>
      <c r="C702" s="34"/>
      <c r="D702" s="34"/>
      <c r="E702" s="35"/>
      <c r="F702" s="35"/>
      <c r="G702" s="35"/>
      <c r="H702" s="35"/>
      <c r="I702" s="35"/>
      <c r="J702" s="35"/>
      <c r="K702" s="35"/>
      <c r="L702" s="35"/>
      <c r="M702" s="35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>
        <v>1</v>
      </c>
      <c r="OG702" s="36"/>
      <c r="OH702" s="36"/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10">
        <f t="shared" si="10"/>
        <v>1</v>
      </c>
      <c r="QL702" s="49"/>
      <c r="QM702" s="49"/>
      <c r="QN702" s="49"/>
      <c r="QO702" s="49"/>
      <c r="QP702" s="49"/>
      <c r="QQ702" s="49"/>
      <c r="QR702" s="49"/>
      <c r="QS702" s="1"/>
    </row>
    <row r="703" spans="1:461" s="2" customFormat="1" ht="12.75" customHeight="1" x14ac:dyDescent="0.2">
      <c r="A703" s="22">
        <v>44833</v>
      </c>
      <c r="B703" s="55" t="s">
        <v>443</v>
      </c>
      <c r="C703" s="34"/>
      <c r="D703" s="34"/>
      <c r="E703" s="35"/>
      <c r="F703" s="35"/>
      <c r="G703" s="35"/>
      <c r="H703" s="35"/>
      <c r="I703" s="35"/>
      <c r="J703" s="35"/>
      <c r="K703" s="35"/>
      <c r="L703" s="35"/>
      <c r="M703" s="35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>
        <v>1</v>
      </c>
      <c r="PJ703" s="36"/>
      <c r="PK703" s="36"/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10">
        <f t="shared" si="10"/>
        <v>1</v>
      </c>
      <c r="QL703" s="49"/>
      <c r="QM703" s="49"/>
      <c r="QN703" s="49"/>
      <c r="QO703" s="49"/>
      <c r="QP703" s="49"/>
      <c r="QQ703" s="49"/>
      <c r="QR703" s="49"/>
      <c r="QS703" s="1"/>
    </row>
    <row r="704" spans="1:461" s="2" customFormat="1" ht="12.75" customHeight="1" x14ac:dyDescent="0.2">
      <c r="A704" s="22">
        <v>44833</v>
      </c>
      <c r="B704" s="55" t="s">
        <v>442</v>
      </c>
      <c r="C704" s="34"/>
      <c r="D704" s="34"/>
      <c r="E704" s="35"/>
      <c r="F704" s="35"/>
      <c r="G704" s="35"/>
      <c r="H704" s="35"/>
      <c r="I704" s="35"/>
      <c r="J704" s="35"/>
      <c r="K704" s="35"/>
      <c r="L704" s="35"/>
      <c r="M704" s="35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>
        <v>11</v>
      </c>
      <c r="IY704" s="36"/>
      <c r="IZ704" s="36"/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>
        <v>0.9</v>
      </c>
      <c r="KP704" s="36"/>
      <c r="KQ704" s="36"/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10">
        <f t="shared" si="10"/>
        <v>11.9</v>
      </c>
      <c r="QL704" s="49"/>
      <c r="QM704" s="49"/>
      <c r="QN704" s="49"/>
      <c r="QO704" s="49"/>
      <c r="QP704" s="49"/>
      <c r="QQ704" s="49"/>
      <c r="QR704" s="49"/>
      <c r="QS704" s="1"/>
    </row>
    <row r="705" spans="1:461" s="2" customFormat="1" ht="12.75" customHeight="1" x14ac:dyDescent="0.2">
      <c r="A705" s="22">
        <v>44833</v>
      </c>
      <c r="B705" s="55" t="s">
        <v>460</v>
      </c>
      <c r="C705" s="34"/>
      <c r="D705" s="34"/>
      <c r="E705" s="35"/>
      <c r="F705" s="35"/>
      <c r="G705" s="35"/>
      <c r="H705" s="35"/>
      <c r="I705" s="35"/>
      <c r="J705" s="35"/>
      <c r="K705" s="35"/>
      <c r="L705" s="35"/>
      <c r="M705" s="35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>
        <v>5</v>
      </c>
      <c r="OB705" s="36"/>
      <c r="OC705" s="36"/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10">
        <f t="shared" si="10"/>
        <v>5</v>
      </c>
      <c r="QL705" s="49"/>
      <c r="QM705" s="49"/>
      <c r="QN705" s="49"/>
      <c r="QO705" s="49"/>
      <c r="QP705" s="49"/>
      <c r="QQ705" s="49"/>
      <c r="QR705" s="49"/>
      <c r="QS705" s="1"/>
    </row>
    <row r="706" spans="1:461" s="2" customFormat="1" ht="12.75" customHeight="1" x14ac:dyDescent="0.2">
      <c r="A706" s="22">
        <v>44833</v>
      </c>
      <c r="B706" s="55" t="s">
        <v>416</v>
      </c>
      <c r="C706" s="34"/>
      <c r="D706" s="34"/>
      <c r="E706" s="35"/>
      <c r="F706" s="35"/>
      <c r="G706" s="35"/>
      <c r="H706" s="35"/>
      <c r="I706" s="35"/>
      <c r="J706" s="35"/>
      <c r="K706" s="35"/>
      <c r="L706" s="35"/>
      <c r="M706" s="35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>
        <v>10</v>
      </c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>
        <v>2</v>
      </c>
      <c r="PD706" s="36"/>
      <c r="PE706" s="36"/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10">
        <f t="shared" si="10"/>
        <v>12</v>
      </c>
      <c r="QL706" s="49"/>
      <c r="QM706" s="49"/>
      <c r="QN706" s="49"/>
      <c r="QO706" s="49"/>
      <c r="QP706" s="49"/>
      <c r="QQ706" s="49"/>
      <c r="QR706" s="49"/>
      <c r="QS706" s="1"/>
    </row>
    <row r="707" spans="1:461" s="2" customFormat="1" ht="12.75" customHeight="1" x14ac:dyDescent="0.2">
      <c r="A707" s="22">
        <v>44834</v>
      </c>
      <c r="B707" s="55" t="s">
        <v>410</v>
      </c>
      <c r="C707" s="34"/>
      <c r="D707" s="34"/>
      <c r="E707" s="35"/>
      <c r="F707" s="35"/>
      <c r="G707" s="35"/>
      <c r="H707" s="35"/>
      <c r="I707" s="35"/>
      <c r="J707" s="35"/>
      <c r="K707" s="35"/>
      <c r="L707" s="35"/>
      <c r="M707" s="35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>
        <v>20</v>
      </c>
      <c r="OS707" s="36"/>
      <c r="OT707" s="36"/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10">
        <f t="shared" si="10"/>
        <v>20</v>
      </c>
      <c r="QL707" s="49"/>
      <c r="QM707" s="49"/>
      <c r="QN707" s="49"/>
      <c r="QO707" s="49"/>
      <c r="QP707" s="49"/>
      <c r="QQ707" s="49"/>
      <c r="QR707" s="49"/>
      <c r="QS707" s="1"/>
    </row>
    <row r="708" spans="1:461" s="2" customFormat="1" ht="12.75" customHeight="1" x14ac:dyDescent="0.2">
      <c r="A708" s="22">
        <v>44834</v>
      </c>
      <c r="B708" s="25" t="s">
        <v>116</v>
      </c>
      <c r="C708" s="34"/>
      <c r="D708" s="34"/>
      <c r="E708" s="35">
        <v>10</v>
      </c>
      <c r="F708" s="35"/>
      <c r="G708" s="35"/>
      <c r="H708" s="35"/>
      <c r="I708" s="35"/>
      <c r="J708" s="35"/>
      <c r="K708" s="35"/>
      <c r="L708" s="35"/>
      <c r="M708" s="35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>
        <v>2</v>
      </c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>
        <v>0.9</v>
      </c>
      <c r="HQ708" s="36"/>
      <c r="HR708" s="36"/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10">
        <f t="shared" si="10"/>
        <v>12.9</v>
      </c>
      <c r="QL708" s="49"/>
      <c r="QM708" s="49"/>
      <c r="QN708" s="49"/>
      <c r="QO708" s="49"/>
      <c r="QP708" s="49"/>
      <c r="QQ708" s="49"/>
      <c r="QR708" s="49"/>
      <c r="QS708" s="1"/>
    </row>
    <row r="709" spans="1:461" s="2" customFormat="1" ht="12.75" customHeight="1" x14ac:dyDescent="0.2">
      <c r="A709" s="22">
        <v>44834</v>
      </c>
      <c r="B709" s="25" t="s">
        <v>119</v>
      </c>
      <c r="C709" s="34"/>
      <c r="D709" s="34"/>
      <c r="E709" s="35"/>
      <c r="F709" s="35"/>
      <c r="G709" s="35"/>
      <c r="H709" s="35"/>
      <c r="I709" s="35"/>
      <c r="J709" s="35"/>
      <c r="K709" s="35"/>
      <c r="L709" s="35"/>
      <c r="M709" s="35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>
        <v>50</v>
      </c>
      <c r="JT709" s="36"/>
      <c r="JU709" s="36"/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10">
        <f t="shared" si="10"/>
        <v>50</v>
      </c>
      <c r="QL709" s="49"/>
      <c r="QM709" s="49"/>
      <c r="QN709" s="49"/>
      <c r="QO709" s="49"/>
      <c r="QP709" s="49"/>
      <c r="QQ709" s="49"/>
      <c r="QR709" s="49"/>
      <c r="QS709" s="1"/>
    </row>
    <row r="710" spans="1:461" s="2" customFormat="1" ht="12.75" customHeight="1" x14ac:dyDescent="0.2">
      <c r="A710" s="22">
        <v>44834</v>
      </c>
      <c r="B710" s="25" t="s">
        <v>119</v>
      </c>
      <c r="C710" s="34"/>
      <c r="D710" s="34"/>
      <c r="E710" s="35"/>
      <c r="F710" s="35"/>
      <c r="G710" s="35"/>
      <c r="H710" s="35"/>
      <c r="I710" s="35"/>
      <c r="J710" s="35"/>
      <c r="K710" s="35"/>
      <c r="L710" s="35"/>
      <c r="M710" s="35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>
        <v>10</v>
      </c>
      <c r="GD710" s="36"/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10">
        <f t="shared" si="10"/>
        <v>10</v>
      </c>
      <c r="QL710" s="49"/>
      <c r="QM710" s="49"/>
      <c r="QN710" s="49"/>
      <c r="QO710" s="49"/>
      <c r="QP710" s="49"/>
      <c r="QQ710" s="49"/>
      <c r="QR710" s="49"/>
      <c r="QS710" s="1"/>
    </row>
    <row r="711" spans="1:461" s="2" customFormat="1" ht="12.75" customHeight="1" x14ac:dyDescent="0.2">
      <c r="A711" s="22">
        <v>44834</v>
      </c>
      <c r="B711" s="30" t="s">
        <v>362</v>
      </c>
      <c r="C711" s="34"/>
      <c r="D711" s="34"/>
      <c r="E711" s="35"/>
      <c r="F711" s="35"/>
      <c r="G711" s="35"/>
      <c r="H711" s="35"/>
      <c r="I711" s="35"/>
      <c r="J711" s="35"/>
      <c r="K711" s="35"/>
      <c r="L711" s="35"/>
      <c r="M711" s="35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>
        <v>2</v>
      </c>
      <c r="OB711" s="36"/>
      <c r="OC711" s="36"/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10">
        <f t="shared" si="10"/>
        <v>2</v>
      </c>
      <c r="QL711" s="49"/>
      <c r="QM711" s="49"/>
      <c r="QN711" s="49"/>
      <c r="QO711" s="49"/>
      <c r="QP711" s="49"/>
      <c r="QQ711" s="49"/>
      <c r="QR711" s="49"/>
      <c r="QS711" s="1"/>
    </row>
    <row r="712" spans="1:461" s="2" customFormat="1" ht="12.75" customHeight="1" x14ac:dyDescent="0.2">
      <c r="A712" s="22">
        <v>44834</v>
      </c>
      <c r="B712" s="55" t="s">
        <v>440</v>
      </c>
      <c r="C712" s="34"/>
      <c r="D712" s="34"/>
      <c r="E712" s="35"/>
      <c r="F712" s="35"/>
      <c r="G712" s="35"/>
      <c r="H712" s="35"/>
      <c r="I712" s="35"/>
      <c r="J712" s="35"/>
      <c r="K712" s="35"/>
      <c r="L712" s="35"/>
      <c r="M712" s="35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>
        <v>10</v>
      </c>
      <c r="PQ712" s="36"/>
      <c r="PR712" s="36"/>
      <c r="PS712" s="36"/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10">
        <f t="shared" si="10"/>
        <v>10</v>
      </c>
      <c r="QL712" s="49"/>
      <c r="QM712" s="49"/>
      <c r="QN712" s="49"/>
      <c r="QO712" s="49"/>
      <c r="QP712" s="49"/>
      <c r="QQ712" s="49"/>
      <c r="QR712" s="49"/>
      <c r="QS712" s="1"/>
    </row>
    <row r="713" spans="1:461" s="2" customFormat="1" ht="12.75" customHeight="1" x14ac:dyDescent="0.2">
      <c r="A713" s="22">
        <v>44834</v>
      </c>
      <c r="B713" s="55" t="s">
        <v>433</v>
      </c>
      <c r="C713" s="34"/>
      <c r="D713" s="34"/>
      <c r="E713" s="35"/>
      <c r="F713" s="35"/>
      <c r="G713" s="35"/>
      <c r="H713" s="35"/>
      <c r="I713" s="35"/>
      <c r="J713" s="35"/>
      <c r="K713" s="35"/>
      <c r="L713" s="35"/>
      <c r="M713" s="35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>
        <v>10</v>
      </c>
      <c r="KU713" s="36"/>
      <c r="KV713" s="36"/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10">
        <f t="shared" si="10"/>
        <v>10</v>
      </c>
      <c r="QL713" s="49"/>
      <c r="QM713" s="49"/>
      <c r="QN713" s="49"/>
      <c r="QO713" s="49"/>
      <c r="QP713" s="49"/>
      <c r="QQ713" s="49"/>
      <c r="QR713" s="49"/>
      <c r="QS713" s="1"/>
    </row>
    <row r="714" spans="1:461" s="2" customFormat="1" ht="12.75" customHeight="1" x14ac:dyDescent="0.2">
      <c r="A714" s="22">
        <v>44837</v>
      </c>
      <c r="B714" s="55" t="s">
        <v>385</v>
      </c>
      <c r="C714" s="34"/>
      <c r="D714" s="34"/>
      <c r="E714" s="35"/>
      <c r="F714" s="35"/>
      <c r="G714" s="35"/>
      <c r="H714" s="35"/>
      <c r="I714" s="35"/>
      <c r="J714" s="35"/>
      <c r="K714" s="35"/>
      <c r="L714" s="35"/>
      <c r="M714" s="35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>
        <v>20</v>
      </c>
      <c r="KY714" s="36"/>
      <c r="KZ714" s="36"/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>
        <v>1</v>
      </c>
      <c r="OM714" s="36"/>
      <c r="ON714" s="36"/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10">
        <f t="shared" si="10"/>
        <v>21</v>
      </c>
      <c r="QL714" s="49"/>
      <c r="QM714" s="49"/>
      <c r="QN714" s="49"/>
      <c r="QO714" s="49"/>
      <c r="QP714" s="49"/>
      <c r="QQ714" s="49"/>
      <c r="QR714" s="49"/>
      <c r="QS714" s="1"/>
    </row>
    <row r="715" spans="1:461" s="2" customFormat="1" ht="12.75" customHeight="1" x14ac:dyDescent="0.2">
      <c r="A715" s="22">
        <v>44837</v>
      </c>
      <c r="B715" s="30" t="s">
        <v>389</v>
      </c>
      <c r="C715" s="34"/>
      <c r="D715" s="34"/>
      <c r="E715" s="35"/>
      <c r="F715" s="35"/>
      <c r="G715" s="35"/>
      <c r="H715" s="35"/>
      <c r="I715" s="35"/>
      <c r="J715" s="35"/>
      <c r="K715" s="35"/>
      <c r="L715" s="35"/>
      <c r="M715" s="35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>
        <v>10</v>
      </c>
      <c r="KY715" s="36"/>
      <c r="KZ715" s="36"/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10">
        <f t="shared" si="10"/>
        <v>10</v>
      </c>
      <c r="QL715" s="49"/>
      <c r="QM715" s="49"/>
      <c r="QN715" s="49"/>
      <c r="QO715" s="49"/>
      <c r="QP715" s="49"/>
      <c r="QQ715" s="49"/>
      <c r="QR715" s="49"/>
      <c r="QS715" s="1"/>
    </row>
    <row r="716" spans="1:461" s="2" customFormat="1" ht="12.75" customHeight="1" x14ac:dyDescent="0.2">
      <c r="A716" s="22">
        <v>44837</v>
      </c>
      <c r="B716" s="30" t="s">
        <v>257</v>
      </c>
      <c r="C716" s="34"/>
      <c r="D716" s="34">
        <v>30</v>
      </c>
      <c r="E716" s="35">
        <v>30</v>
      </c>
      <c r="F716" s="35"/>
      <c r="G716" s="35"/>
      <c r="H716" s="35"/>
      <c r="I716" s="35"/>
      <c r="J716" s="35"/>
      <c r="K716" s="35"/>
      <c r="L716" s="35"/>
      <c r="M716" s="35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>
        <v>50</v>
      </c>
      <c r="LD716" s="36"/>
      <c r="LE716" s="36"/>
      <c r="LF716" s="36"/>
      <c r="LG716" s="36"/>
      <c r="LH716" s="36">
        <v>50</v>
      </c>
      <c r="LI716" s="36"/>
      <c r="LJ716" s="36"/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10">
        <f t="shared" si="10"/>
        <v>160</v>
      </c>
      <c r="QL716" s="49"/>
      <c r="QM716" s="49"/>
      <c r="QN716" s="49"/>
      <c r="QO716" s="49"/>
      <c r="QP716" s="49"/>
      <c r="QQ716" s="49"/>
      <c r="QR716" s="49"/>
      <c r="QS716" s="1"/>
    </row>
    <row r="717" spans="1:461" s="2" customFormat="1" ht="12.75" customHeight="1" x14ac:dyDescent="0.2">
      <c r="A717" s="22">
        <v>44837</v>
      </c>
      <c r="B717" s="25" t="s">
        <v>261</v>
      </c>
      <c r="C717" s="34"/>
      <c r="D717" s="34"/>
      <c r="E717" s="35"/>
      <c r="F717" s="35"/>
      <c r="G717" s="35"/>
      <c r="H717" s="35"/>
      <c r="I717" s="35"/>
      <c r="J717" s="35"/>
      <c r="K717" s="35"/>
      <c r="L717" s="35"/>
      <c r="M717" s="35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>
        <v>22</v>
      </c>
      <c r="IR717" s="36"/>
      <c r="IS717" s="36"/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10">
        <f t="shared" si="10"/>
        <v>22</v>
      </c>
      <c r="QL717" s="49"/>
      <c r="QM717" s="49"/>
      <c r="QN717" s="49"/>
      <c r="QO717" s="49"/>
      <c r="QP717" s="49"/>
      <c r="QQ717" s="49"/>
      <c r="QR717" s="49"/>
      <c r="QS717" s="1"/>
    </row>
    <row r="718" spans="1:461" s="2" customFormat="1" ht="12.75" customHeight="1" x14ac:dyDescent="0.2">
      <c r="A718" s="22">
        <v>44837</v>
      </c>
      <c r="B718" s="25" t="s">
        <v>261</v>
      </c>
      <c r="C718" s="34"/>
      <c r="D718" s="34"/>
      <c r="E718" s="35"/>
      <c r="F718" s="35"/>
      <c r="G718" s="35"/>
      <c r="H718" s="35"/>
      <c r="I718" s="35"/>
      <c r="J718" s="35"/>
      <c r="K718" s="35"/>
      <c r="L718" s="35"/>
      <c r="M718" s="35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>
        <v>290</v>
      </c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10">
        <f t="shared" si="10"/>
        <v>290</v>
      </c>
      <c r="QL718" s="49"/>
      <c r="QM718" s="49"/>
      <c r="QN718" s="49"/>
      <c r="QO718" s="49"/>
      <c r="QP718" s="49"/>
      <c r="QQ718" s="49"/>
      <c r="QR718" s="49"/>
      <c r="QS718" s="1"/>
    </row>
    <row r="719" spans="1:461" s="13" customFormat="1" ht="12" customHeight="1" x14ac:dyDescent="0.2">
      <c r="A719" s="19" t="s">
        <v>113</v>
      </c>
      <c r="B719" s="12"/>
      <c r="C719" s="37">
        <f t="shared" ref="C719:BN719" si="11">SUBTOTAL(9,C2:C697)</f>
        <v>0</v>
      </c>
      <c r="D719" s="37">
        <f t="shared" si="11"/>
        <v>580</v>
      </c>
      <c r="E719" s="37">
        <f t="shared" si="11"/>
        <v>734</v>
      </c>
      <c r="F719" s="37">
        <f t="shared" si="11"/>
        <v>350</v>
      </c>
      <c r="G719" s="37">
        <f t="shared" si="11"/>
        <v>0</v>
      </c>
      <c r="H719" s="37">
        <f t="shared" si="11"/>
        <v>0</v>
      </c>
      <c r="I719" s="37">
        <f t="shared" si="11"/>
        <v>21</v>
      </c>
      <c r="J719" s="37">
        <f t="shared" si="11"/>
        <v>540</v>
      </c>
      <c r="K719" s="37">
        <f t="shared" si="11"/>
        <v>0</v>
      </c>
      <c r="L719" s="37">
        <f t="shared" si="11"/>
        <v>1</v>
      </c>
      <c r="M719" s="37">
        <f t="shared" si="11"/>
        <v>0</v>
      </c>
      <c r="N719" s="37">
        <f t="shared" si="11"/>
        <v>51.2</v>
      </c>
      <c r="O719" s="37">
        <f t="shared" si="11"/>
        <v>0</v>
      </c>
      <c r="P719" s="37">
        <f t="shared" si="11"/>
        <v>16</v>
      </c>
      <c r="Q719" s="37">
        <f t="shared" si="11"/>
        <v>28</v>
      </c>
      <c r="R719" s="37">
        <f t="shared" si="11"/>
        <v>101</v>
      </c>
      <c r="S719" s="37">
        <f t="shared" si="11"/>
        <v>0</v>
      </c>
      <c r="T719" s="37">
        <f t="shared" si="11"/>
        <v>34.4</v>
      </c>
      <c r="U719" s="37">
        <f t="shared" si="11"/>
        <v>292</v>
      </c>
      <c r="V719" s="37">
        <f t="shared" si="11"/>
        <v>1</v>
      </c>
      <c r="W719" s="37">
        <f t="shared" si="11"/>
        <v>0</v>
      </c>
      <c r="X719" s="37">
        <f t="shared" si="11"/>
        <v>41.4</v>
      </c>
      <c r="Y719" s="37">
        <f t="shared" si="11"/>
        <v>0.9</v>
      </c>
      <c r="Z719" s="37">
        <f t="shared" si="11"/>
        <v>297.89999999999998</v>
      </c>
      <c r="AA719" s="37">
        <f t="shared" si="11"/>
        <v>0</v>
      </c>
      <c r="AB719" s="37">
        <f t="shared" si="11"/>
        <v>14.399999999999999</v>
      </c>
      <c r="AC719" s="37">
        <f t="shared" si="11"/>
        <v>0</v>
      </c>
      <c r="AD719" s="37">
        <f t="shared" si="11"/>
        <v>72</v>
      </c>
      <c r="AE719" s="37">
        <f t="shared" si="11"/>
        <v>5</v>
      </c>
      <c r="AF719" s="37">
        <f t="shared" si="11"/>
        <v>7</v>
      </c>
      <c r="AG719" s="37">
        <f t="shared" si="11"/>
        <v>10</v>
      </c>
      <c r="AH719" s="37">
        <f t="shared" si="11"/>
        <v>1</v>
      </c>
      <c r="AI719" s="37">
        <f t="shared" si="11"/>
        <v>9</v>
      </c>
      <c r="AJ719" s="37">
        <f t="shared" si="11"/>
        <v>0</v>
      </c>
      <c r="AK719" s="37">
        <f t="shared" si="11"/>
        <v>104</v>
      </c>
      <c r="AL719" s="37">
        <f t="shared" si="11"/>
        <v>109</v>
      </c>
      <c r="AM719" s="37">
        <f t="shared" si="11"/>
        <v>190</v>
      </c>
      <c r="AN719" s="37">
        <f t="shared" si="11"/>
        <v>158</v>
      </c>
      <c r="AO719" s="37">
        <f t="shared" si="11"/>
        <v>12</v>
      </c>
      <c r="AP719" s="37">
        <f t="shared" si="11"/>
        <v>0</v>
      </c>
      <c r="AQ719" s="37">
        <f t="shared" si="11"/>
        <v>0</v>
      </c>
      <c r="AR719" s="37">
        <f t="shared" si="11"/>
        <v>0</v>
      </c>
      <c r="AS719" s="37">
        <f t="shared" si="11"/>
        <v>0</v>
      </c>
      <c r="AT719" s="37">
        <f t="shared" si="11"/>
        <v>31</v>
      </c>
      <c r="AU719" s="37">
        <f t="shared" si="11"/>
        <v>1</v>
      </c>
      <c r="AV719" s="37">
        <f t="shared" si="11"/>
        <v>0</v>
      </c>
      <c r="AW719" s="37">
        <f t="shared" si="11"/>
        <v>235</v>
      </c>
      <c r="AX719" s="37">
        <f t="shared" si="11"/>
        <v>2</v>
      </c>
      <c r="AY719" s="37">
        <f t="shared" si="11"/>
        <v>10</v>
      </c>
      <c r="AZ719" s="37">
        <f t="shared" si="11"/>
        <v>220</v>
      </c>
      <c r="BA719" s="37">
        <f t="shared" si="11"/>
        <v>620</v>
      </c>
      <c r="BB719" s="37">
        <f t="shared" si="11"/>
        <v>0</v>
      </c>
      <c r="BC719" s="37">
        <f t="shared" si="11"/>
        <v>0</v>
      </c>
      <c r="BD719" s="37">
        <f t="shared" si="11"/>
        <v>1053</v>
      </c>
      <c r="BE719" s="37">
        <f t="shared" si="11"/>
        <v>30</v>
      </c>
      <c r="BF719" s="37">
        <f t="shared" si="11"/>
        <v>0</v>
      </c>
      <c r="BG719" s="37">
        <f t="shared" si="11"/>
        <v>0</v>
      </c>
      <c r="BH719" s="37">
        <f t="shared" si="11"/>
        <v>19</v>
      </c>
      <c r="BI719" s="37">
        <f t="shared" si="11"/>
        <v>24</v>
      </c>
      <c r="BJ719" s="37">
        <f t="shared" si="11"/>
        <v>12</v>
      </c>
      <c r="BK719" s="37">
        <f t="shared" si="11"/>
        <v>10</v>
      </c>
      <c r="BL719" s="37">
        <f t="shared" si="11"/>
        <v>444</v>
      </c>
      <c r="BM719" s="37">
        <f t="shared" si="11"/>
        <v>7</v>
      </c>
      <c r="BN719" s="37">
        <f t="shared" si="11"/>
        <v>30</v>
      </c>
      <c r="BO719" s="37">
        <f t="shared" ref="BO719:DZ719" si="12">SUBTOTAL(9,BO2:BO697)</f>
        <v>80</v>
      </c>
      <c r="BP719" s="37">
        <f t="shared" si="12"/>
        <v>11</v>
      </c>
      <c r="BQ719" s="37">
        <f t="shared" si="12"/>
        <v>0</v>
      </c>
      <c r="BR719" s="37">
        <f t="shared" si="12"/>
        <v>80</v>
      </c>
      <c r="BS719" s="37">
        <f t="shared" si="12"/>
        <v>801</v>
      </c>
      <c r="BT719" s="37">
        <f t="shared" si="12"/>
        <v>12.1</v>
      </c>
      <c r="BU719" s="37">
        <f t="shared" si="12"/>
        <v>0</v>
      </c>
      <c r="BV719" s="37">
        <f t="shared" si="12"/>
        <v>2.2000000000000002</v>
      </c>
      <c r="BW719" s="37">
        <f t="shared" si="12"/>
        <v>1</v>
      </c>
      <c r="BX719" s="37">
        <f t="shared" si="12"/>
        <v>391.5</v>
      </c>
      <c r="BY719" s="37">
        <f t="shared" si="12"/>
        <v>1520</v>
      </c>
      <c r="BZ719" s="37">
        <f t="shared" si="12"/>
        <v>1</v>
      </c>
      <c r="CA719" s="37">
        <f t="shared" si="12"/>
        <v>12</v>
      </c>
      <c r="CB719" s="37">
        <f t="shared" si="12"/>
        <v>0</v>
      </c>
      <c r="CC719" s="37">
        <f t="shared" si="12"/>
        <v>2756</v>
      </c>
      <c r="CD719" s="37">
        <f t="shared" si="12"/>
        <v>10</v>
      </c>
      <c r="CE719" s="37">
        <f t="shared" si="12"/>
        <v>4</v>
      </c>
      <c r="CF719" s="37">
        <f t="shared" si="12"/>
        <v>45</v>
      </c>
      <c r="CG719" s="37">
        <f t="shared" si="12"/>
        <v>3.6</v>
      </c>
      <c r="CH719" s="37">
        <f t="shared" si="12"/>
        <v>4.5</v>
      </c>
      <c r="CI719" s="37">
        <f t="shared" si="12"/>
        <v>0</v>
      </c>
      <c r="CJ719" s="37">
        <f t="shared" si="12"/>
        <v>9</v>
      </c>
      <c r="CK719" s="37">
        <f t="shared" si="12"/>
        <v>210</v>
      </c>
      <c r="CL719" s="37">
        <f t="shared" si="12"/>
        <v>8</v>
      </c>
      <c r="CM719" s="37">
        <f t="shared" si="12"/>
        <v>1.1000000000000001</v>
      </c>
      <c r="CN719" s="37">
        <f t="shared" si="12"/>
        <v>3</v>
      </c>
      <c r="CO719" s="37">
        <f t="shared" si="12"/>
        <v>1190</v>
      </c>
      <c r="CP719" s="37">
        <f t="shared" si="12"/>
        <v>0</v>
      </c>
      <c r="CQ719" s="37">
        <f t="shared" si="12"/>
        <v>62</v>
      </c>
      <c r="CR719" s="37">
        <f t="shared" si="12"/>
        <v>1</v>
      </c>
      <c r="CS719" s="37">
        <f t="shared" si="12"/>
        <v>11</v>
      </c>
      <c r="CT719" s="37">
        <f t="shared" si="12"/>
        <v>0.9</v>
      </c>
      <c r="CU719" s="37">
        <f t="shared" si="12"/>
        <v>82.8</v>
      </c>
      <c r="CV719" s="37">
        <f t="shared" si="12"/>
        <v>13</v>
      </c>
      <c r="CW719" s="37">
        <f t="shared" si="12"/>
        <v>7</v>
      </c>
      <c r="CX719" s="37">
        <f t="shared" si="12"/>
        <v>22</v>
      </c>
      <c r="CY719" s="37">
        <f t="shared" si="12"/>
        <v>0</v>
      </c>
      <c r="CZ719" s="37">
        <f t="shared" si="12"/>
        <v>0</v>
      </c>
      <c r="DA719" s="37">
        <f t="shared" si="12"/>
        <v>0</v>
      </c>
      <c r="DB719" s="37">
        <f t="shared" si="12"/>
        <v>150</v>
      </c>
      <c r="DC719" s="37">
        <f t="shared" si="12"/>
        <v>1</v>
      </c>
      <c r="DD719" s="37">
        <f t="shared" si="12"/>
        <v>0</v>
      </c>
      <c r="DE719" s="37">
        <f t="shared" si="12"/>
        <v>21</v>
      </c>
      <c r="DF719" s="37">
        <f t="shared" si="12"/>
        <v>11</v>
      </c>
      <c r="DG719" s="37">
        <f t="shared" si="12"/>
        <v>0</v>
      </c>
      <c r="DH719" s="37">
        <f t="shared" si="12"/>
        <v>0</v>
      </c>
      <c r="DI719" s="37">
        <f t="shared" si="12"/>
        <v>0</v>
      </c>
      <c r="DJ719" s="37">
        <f t="shared" si="12"/>
        <v>150</v>
      </c>
      <c r="DK719" s="37">
        <f t="shared" si="12"/>
        <v>40</v>
      </c>
      <c r="DL719" s="37">
        <f t="shared" si="12"/>
        <v>100</v>
      </c>
      <c r="DM719" s="37">
        <f t="shared" si="12"/>
        <v>10</v>
      </c>
      <c r="DN719" s="37">
        <f t="shared" si="12"/>
        <v>2</v>
      </c>
      <c r="DO719" s="37">
        <f t="shared" si="12"/>
        <v>0</v>
      </c>
      <c r="DP719" s="37">
        <f t="shared" si="12"/>
        <v>0</v>
      </c>
      <c r="DQ719" s="37">
        <f t="shared" si="12"/>
        <v>240</v>
      </c>
      <c r="DR719" s="37">
        <f t="shared" si="12"/>
        <v>8</v>
      </c>
      <c r="DS719" s="37">
        <f t="shared" si="12"/>
        <v>45</v>
      </c>
      <c r="DT719" s="37">
        <f t="shared" si="12"/>
        <v>12</v>
      </c>
      <c r="DU719" s="37">
        <f t="shared" si="12"/>
        <v>1036</v>
      </c>
      <c r="DV719" s="37">
        <f t="shared" si="12"/>
        <v>8.1000000000000014</v>
      </c>
      <c r="DW719" s="37">
        <f t="shared" si="12"/>
        <v>70</v>
      </c>
      <c r="DX719" s="37">
        <f t="shared" si="12"/>
        <v>550</v>
      </c>
      <c r="DY719" s="37">
        <f t="shared" si="12"/>
        <v>7</v>
      </c>
      <c r="DZ719" s="37">
        <f t="shared" si="12"/>
        <v>82</v>
      </c>
      <c r="EA719" s="37">
        <f t="shared" ref="EA719:GL719" si="13">SUBTOTAL(9,EA2:EA697)</f>
        <v>2.2000000000000002</v>
      </c>
      <c r="EB719" s="37">
        <f t="shared" si="13"/>
        <v>50</v>
      </c>
      <c r="EC719" s="37">
        <f t="shared" si="13"/>
        <v>1</v>
      </c>
      <c r="ED719" s="37">
        <f t="shared" si="13"/>
        <v>0</v>
      </c>
      <c r="EE719" s="37">
        <f t="shared" si="13"/>
        <v>6</v>
      </c>
      <c r="EF719" s="37">
        <f t="shared" si="13"/>
        <v>2.7</v>
      </c>
      <c r="EG719" s="37">
        <f t="shared" si="13"/>
        <v>21</v>
      </c>
      <c r="EH719" s="37">
        <f t="shared" si="13"/>
        <v>1</v>
      </c>
      <c r="EI719" s="37">
        <f t="shared" si="13"/>
        <v>541</v>
      </c>
      <c r="EJ719" s="37">
        <f t="shared" si="13"/>
        <v>0</v>
      </c>
      <c r="EK719" s="37">
        <f t="shared" si="13"/>
        <v>0</v>
      </c>
      <c r="EL719" s="37">
        <f t="shared" si="13"/>
        <v>87.600000000000009</v>
      </c>
      <c r="EM719" s="37">
        <f t="shared" si="13"/>
        <v>0</v>
      </c>
      <c r="EN719" s="37">
        <f t="shared" si="13"/>
        <v>2.7</v>
      </c>
      <c r="EO719" s="37">
        <f t="shared" si="13"/>
        <v>200</v>
      </c>
      <c r="EP719" s="37">
        <f t="shared" si="13"/>
        <v>100</v>
      </c>
      <c r="EQ719" s="37">
        <f t="shared" si="13"/>
        <v>0</v>
      </c>
      <c r="ER719" s="37">
        <f t="shared" si="13"/>
        <v>1</v>
      </c>
      <c r="ES719" s="37">
        <f t="shared" si="13"/>
        <v>1</v>
      </c>
      <c r="ET719" s="37">
        <f t="shared" si="13"/>
        <v>81</v>
      </c>
      <c r="EU719" s="37">
        <f t="shared" si="13"/>
        <v>0</v>
      </c>
      <c r="EV719" s="37">
        <f t="shared" si="13"/>
        <v>0</v>
      </c>
      <c r="EW719" s="37">
        <f t="shared" si="13"/>
        <v>2390</v>
      </c>
      <c r="EX719" s="37">
        <f t="shared" si="13"/>
        <v>0</v>
      </c>
      <c r="EY719" s="37">
        <f t="shared" si="13"/>
        <v>0</v>
      </c>
      <c r="EZ719" s="37">
        <f t="shared" si="13"/>
        <v>11</v>
      </c>
      <c r="FA719" s="37">
        <f t="shared" si="13"/>
        <v>10</v>
      </c>
      <c r="FB719" s="37">
        <f t="shared" si="13"/>
        <v>11</v>
      </c>
      <c r="FC719" s="37">
        <f t="shared" si="13"/>
        <v>1</v>
      </c>
      <c r="FD719" s="37">
        <f t="shared" si="13"/>
        <v>1</v>
      </c>
      <c r="FE719" s="37">
        <f t="shared" si="13"/>
        <v>0</v>
      </c>
      <c r="FF719" s="37">
        <f t="shared" si="13"/>
        <v>3</v>
      </c>
      <c r="FG719" s="37">
        <f t="shared" si="13"/>
        <v>133</v>
      </c>
      <c r="FH719" s="37">
        <f t="shared" si="13"/>
        <v>30</v>
      </c>
      <c r="FI719" s="37">
        <f t="shared" si="13"/>
        <v>0</v>
      </c>
      <c r="FJ719" s="37">
        <f t="shared" si="13"/>
        <v>4</v>
      </c>
      <c r="FK719" s="37">
        <f t="shared" si="13"/>
        <v>121.5</v>
      </c>
      <c r="FL719" s="37">
        <f t="shared" si="13"/>
        <v>48</v>
      </c>
      <c r="FM719" s="37">
        <f t="shared" si="13"/>
        <v>91.999999999999986</v>
      </c>
      <c r="FN719" s="37">
        <f t="shared" si="13"/>
        <v>0</v>
      </c>
      <c r="FO719" s="37">
        <f t="shared" si="13"/>
        <v>30</v>
      </c>
      <c r="FP719" s="37">
        <f t="shared" si="13"/>
        <v>0</v>
      </c>
      <c r="FQ719" s="37">
        <f t="shared" si="13"/>
        <v>0</v>
      </c>
      <c r="FR719" s="37">
        <f t="shared" si="13"/>
        <v>0</v>
      </c>
      <c r="FS719" s="37">
        <f t="shared" si="13"/>
        <v>310</v>
      </c>
      <c r="FT719" s="37">
        <f t="shared" si="13"/>
        <v>0</v>
      </c>
      <c r="FU719" s="37">
        <f t="shared" si="13"/>
        <v>2</v>
      </c>
      <c r="FV719" s="37">
        <f t="shared" si="13"/>
        <v>90</v>
      </c>
      <c r="FW719" s="37">
        <f t="shared" si="13"/>
        <v>0</v>
      </c>
      <c r="FX719" s="37">
        <f t="shared" si="13"/>
        <v>9.6</v>
      </c>
      <c r="FY719" s="37">
        <f t="shared" si="13"/>
        <v>2</v>
      </c>
      <c r="FZ719" s="37">
        <f t="shared" si="13"/>
        <v>0</v>
      </c>
      <c r="GA719" s="37">
        <f t="shared" si="13"/>
        <v>0</v>
      </c>
      <c r="GB719" s="37">
        <f t="shared" si="13"/>
        <v>0</v>
      </c>
      <c r="GC719" s="37">
        <f t="shared" si="13"/>
        <v>470</v>
      </c>
      <c r="GD719" s="37">
        <f t="shared" si="13"/>
        <v>14.3</v>
      </c>
      <c r="GE719" s="37">
        <f t="shared" si="13"/>
        <v>200</v>
      </c>
      <c r="GF719" s="37">
        <f t="shared" si="13"/>
        <v>0.9</v>
      </c>
      <c r="GG719" s="37">
        <f t="shared" si="13"/>
        <v>203</v>
      </c>
      <c r="GH719" s="37">
        <f t="shared" si="13"/>
        <v>242</v>
      </c>
      <c r="GI719" s="37">
        <f t="shared" si="13"/>
        <v>2</v>
      </c>
      <c r="GJ719" s="37">
        <f t="shared" si="13"/>
        <v>0</v>
      </c>
      <c r="GK719" s="37">
        <f t="shared" si="13"/>
        <v>0</v>
      </c>
      <c r="GL719" s="37">
        <f t="shared" si="13"/>
        <v>0</v>
      </c>
      <c r="GM719" s="37">
        <f t="shared" ref="GM719:IX719" si="14">SUBTOTAL(9,GM2:GM697)</f>
        <v>50</v>
      </c>
      <c r="GN719" s="37">
        <f t="shared" si="14"/>
        <v>161</v>
      </c>
      <c r="GO719" s="37">
        <f t="shared" si="14"/>
        <v>30</v>
      </c>
      <c r="GP719" s="37">
        <f t="shared" si="14"/>
        <v>0</v>
      </c>
      <c r="GQ719" s="37">
        <f t="shared" si="14"/>
        <v>70</v>
      </c>
      <c r="GR719" s="37">
        <f t="shared" si="14"/>
        <v>0.9</v>
      </c>
      <c r="GS719" s="37">
        <f t="shared" si="14"/>
        <v>121</v>
      </c>
      <c r="GT719" s="37">
        <f t="shared" si="14"/>
        <v>17</v>
      </c>
      <c r="GU719" s="37">
        <f t="shared" si="14"/>
        <v>20</v>
      </c>
      <c r="GV719" s="37">
        <f t="shared" si="14"/>
        <v>351</v>
      </c>
      <c r="GW719" s="37">
        <f t="shared" si="14"/>
        <v>0</v>
      </c>
      <c r="GX719" s="37">
        <f t="shared" si="14"/>
        <v>50</v>
      </c>
      <c r="GY719" s="37">
        <f t="shared" si="14"/>
        <v>75</v>
      </c>
      <c r="GZ719" s="37">
        <f t="shared" si="14"/>
        <v>0</v>
      </c>
      <c r="HA719" s="37">
        <f t="shared" si="14"/>
        <v>180</v>
      </c>
      <c r="HB719" s="37">
        <f t="shared" si="14"/>
        <v>0</v>
      </c>
      <c r="HC719" s="37">
        <f t="shared" si="14"/>
        <v>0</v>
      </c>
      <c r="HD719" s="37">
        <f t="shared" si="14"/>
        <v>51</v>
      </c>
      <c r="HE719" s="37">
        <f t="shared" si="14"/>
        <v>0</v>
      </c>
      <c r="HF719" s="37">
        <f t="shared" si="14"/>
        <v>0</v>
      </c>
      <c r="HG719" s="37">
        <f t="shared" si="14"/>
        <v>424</v>
      </c>
      <c r="HH719" s="37">
        <f t="shared" si="14"/>
        <v>60</v>
      </c>
      <c r="HI719" s="37">
        <f t="shared" si="14"/>
        <v>0</v>
      </c>
      <c r="HJ719" s="37">
        <f t="shared" si="14"/>
        <v>1</v>
      </c>
      <c r="HK719" s="37">
        <f t="shared" si="14"/>
        <v>0</v>
      </c>
      <c r="HL719" s="37">
        <f t="shared" si="14"/>
        <v>1</v>
      </c>
      <c r="HM719" s="37">
        <f t="shared" si="14"/>
        <v>1.1000000000000001</v>
      </c>
      <c r="HN719" s="37">
        <f t="shared" si="14"/>
        <v>23.4</v>
      </c>
      <c r="HO719" s="37">
        <f t="shared" si="14"/>
        <v>0</v>
      </c>
      <c r="HP719" s="37">
        <f t="shared" si="14"/>
        <v>6.3000000000000007</v>
      </c>
      <c r="HQ719" s="37">
        <f t="shared" si="14"/>
        <v>18</v>
      </c>
      <c r="HR719" s="37">
        <f t="shared" si="14"/>
        <v>1.1000000000000001</v>
      </c>
      <c r="HS719" s="37">
        <f t="shared" si="14"/>
        <v>80</v>
      </c>
      <c r="HT719" s="37">
        <f t="shared" si="14"/>
        <v>30</v>
      </c>
      <c r="HU719" s="37">
        <f t="shared" si="14"/>
        <v>110</v>
      </c>
      <c r="HV719" s="37">
        <f t="shared" si="14"/>
        <v>531</v>
      </c>
      <c r="HW719" s="37">
        <f t="shared" si="14"/>
        <v>271</v>
      </c>
      <c r="HX719" s="37">
        <f t="shared" si="14"/>
        <v>10</v>
      </c>
      <c r="HY719" s="37">
        <f t="shared" si="14"/>
        <v>7</v>
      </c>
      <c r="HZ719" s="37">
        <f t="shared" si="14"/>
        <v>0</v>
      </c>
      <c r="IA719" s="37">
        <f t="shared" si="14"/>
        <v>24</v>
      </c>
      <c r="IB719" s="37">
        <f t="shared" si="14"/>
        <v>240</v>
      </c>
      <c r="IC719" s="37">
        <f t="shared" si="14"/>
        <v>0</v>
      </c>
      <c r="ID719" s="37">
        <f t="shared" si="14"/>
        <v>0</v>
      </c>
      <c r="IE719" s="37">
        <f t="shared" si="14"/>
        <v>60</v>
      </c>
      <c r="IF719" s="37">
        <f t="shared" si="14"/>
        <v>146.69999999999999</v>
      </c>
      <c r="IG719" s="37">
        <f t="shared" si="14"/>
        <v>0.9</v>
      </c>
      <c r="IH719" s="37">
        <f t="shared" si="14"/>
        <v>0</v>
      </c>
      <c r="II719" s="37">
        <f t="shared" si="14"/>
        <v>0</v>
      </c>
      <c r="IJ719" s="37">
        <f t="shared" si="14"/>
        <v>15</v>
      </c>
      <c r="IK719" s="37">
        <f t="shared" si="14"/>
        <v>60</v>
      </c>
      <c r="IL719" s="37">
        <f t="shared" si="14"/>
        <v>0</v>
      </c>
      <c r="IM719" s="37">
        <f t="shared" si="14"/>
        <v>3.3</v>
      </c>
      <c r="IN719" s="37">
        <f t="shared" si="14"/>
        <v>0</v>
      </c>
      <c r="IO719" s="37">
        <f t="shared" si="14"/>
        <v>132</v>
      </c>
      <c r="IP719" s="37">
        <f t="shared" si="14"/>
        <v>60.5</v>
      </c>
      <c r="IQ719" s="37">
        <f t="shared" si="14"/>
        <v>242</v>
      </c>
      <c r="IR719" s="37">
        <f t="shared" si="14"/>
        <v>0</v>
      </c>
      <c r="IS719" s="37">
        <f t="shared" si="14"/>
        <v>15.4</v>
      </c>
      <c r="IT719" s="37">
        <f t="shared" si="14"/>
        <v>5</v>
      </c>
      <c r="IU719" s="37">
        <f t="shared" si="14"/>
        <v>11</v>
      </c>
      <c r="IV719" s="37">
        <f t="shared" si="14"/>
        <v>490</v>
      </c>
      <c r="IW719" s="37">
        <f t="shared" si="14"/>
        <v>0</v>
      </c>
      <c r="IX719" s="37">
        <f t="shared" si="14"/>
        <v>9.9</v>
      </c>
      <c r="IY719" s="37">
        <f t="shared" ref="IY719:LJ719" si="15">SUBTOTAL(9,IY2:IY697)</f>
        <v>370</v>
      </c>
      <c r="IZ719" s="37">
        <f t="shared" si="15"/>
        <v>42</v>
      </c>
      <c r="JA719" s="37">
        <f t="shared" si="15"/>
        <v>6.6</v>
      </c>
      <c r="JB719" s="37">
        <f t="shared" si="15"/>
        <v>0</v>
      </c>
      <c r="JC719" s="37">
        <f t="shared" si="15"/>
        <v>80</v>
      </c>
      <c r="JD719" s="37">
        <f t="shared" si="15"/>
        <v>1</v>
      </c>
      <c r="JE719" s="37">
        <f t="shared" si="15"/>
        <v>143</v>
      </c>
      <c r="JF719" s="37">
        <f t="shared" si="15"/>
        <v>0</v>
      </c>
      <c r="JG719" s="37">
        <f t="shared" si="15"/>
        <v>24</v>
      </c>
      <c r="JH719" s="37">
        <f t="shared" si="15"/>
        <v>60</v>
      </c>
      <c r="JI719" s="37">
        <f t="shared" si="15"/>
        <v>0</v>
      </c>
      <c r="JJ719" s="37">
        <f t="shared" si="15"/>
        <v>32.000000000000007</v>
      </c>
      <c r="JK719" s="37">
        <f t="shared" si="15"/>
        <v>64</v>
      </c>
      <c r="JL719" s="37">
        <f t="shared" si="15"/>
        <v>0</v>
      </c>
      <c r="JM719" s="37">
        <f t="shared" si="15"/>
        <v>20</v>
      </c>
      <c r="JN719" s="37">
        <f t="shared" si="15"/>
        <v>2</v>
      </c>
      <c r="JO719" s="37">
        <f t="shared" si="15"/>
        <v>0</v>
      </c>
      <c r="JP719" s="37">
        <f t="shared" si="15"/>
        <v>0</v>
      </c>
      <c r="JQ719" s="37">
        <f t="shared" si="15"/>
        <v>0</v>
      </c>
      <c r="JR719" s="37">
        <f t="shared" si="15"/>
        <v>0</v>
      </c>
      <c r="JS719" s="37">
        <f t="shared" si="15"/>
        <v>60</v>
      </c>
      <c r="JT719" s="37">
        <f t="shared" si="15"/>
        <v>301</v>
      </c>
      <c r="JU719" s="37">
        <f t="shared" si="15"/>
        <v>31</v>
      </c>
      <c r="JV719" s="37">
        <f t="shared" si="15"/>
        <v>70</v>
      </c>
      <c r="JW719" s="37">
        <f t="shared" si="15"/>
        <v>10</v>
      </c>
      <c r="JX719" s="37">
        <f t="shared" si="15"/>
        <v>11</v>
      </c>
      <c r="JY719" s="37">
        <f t="shared" si="15"/>
        <v>201</v>
      </c>
      <c r="JZ719" s="37">
        <f t="shared" si="15"/>
        <v>9</v>
      </c>
      <c r="KA719" s="37">
        <f t="shared" si="15"/>
        <v>0</v>
      </c>
      <c r="KB719" s="37">
        <f t="shared" si="15"/>
        <v>9</v>
      </c>
      <c r="KC719" s="37">
        <f t="shared" si="15"/>
        <v>810</v>
      </c>
      <c r="KD719" s="37">
        <f t="shared" si="15"/>
        <v>0</v>
      </c>
      <c r="KE719" s="37">
        <f t="shared" si="15"/>
        <v>85</v>
      </c>
      <c r="KF719" s="37">
        <f t="shared" si="15"/>
        <v>45</v>
      </c>
      <c r="KG719" s="37">
        <f t="shared" si="15"/>
        <v>0</v>
      </c>
      <c r="KH719" s="37">
        <f t="shared" si="15"/>
        <v>1</v>
      </c>
      <c r="KI719" s="37">
        <f t="shared" si="15"/>
        <v>0</v>
      </c>
      <c r="KJ719" s="37">
        <f t="shared" si="15"/>
        <v>2</v>
      </c>
      <c r="KK719" s="37">
        <f t="shared" si="15"/>
        <v>173</v>
      </c>
      <c r="KL719" s="37">
        <f t="shared" si="15"/>
        <v>2</v>
      </c>
      <c r="KM719" s="37">
        <f t="shared" si="15"/>
        <v>55</v>
      </c>
      <c r="KN719" s="37">
        <f t="shared" si="15"/>
        <v>160</v>
      </c>
      <c r="KO719" s="37">
        <f t="shared" si="15"/>
        <v>22.500000000000004</v>
      </c>
      <c r="KP719" s="37">
        <f t="shared" si="15"/>
        <v>0</v>
      </c>
      <c r="KQ719" s="37">
        <f t="shared" si="15"/>
        <v>5</v>
      </c>
      <c r="KR719" s="37">
        <f t="shared" si="15"/>
        <v>451</v>
      </c>
      <c r="KS719" s="37">
        <f t="shared" si="15"/>
        <v>4</v>
      </c>
      <c r="KT719" s="37">
        <f t="shared" si="15"/>
        <v>181</v>
      </c>
      <c r="KU719" s="37">
        <f t="shared" si="15"/>
        <v>8</v>
      </c>
      <c r="KV719" s="37">
        <f t="shared" si="15"/>
        <v>2</v>
      </c>
      <c r="KW719" s="37">
        <f t="shared" si="15"/>
        <v>2</v>
      </c>
      <c r="KX719" s="37">
        <f t="shared" si="15"/>
        <v>138</v>
      </c>
      <c r="KY719" s="37">
        <f t="shared" si="15"/>
        <v>20</v>
      </c>
      <c r="KZ719" s="37">
        <f t="shared" si="15"/>
        <v>61</v>
      </c>
      <c r="LA719" s="37">
        <f t="shared" si="15"/>
        <v>370</v>
      </c>
      <c r="LB719" s="37">
        <f t="shared" si="15"/>
        <v>14.4</v>
      </c>
      <c r="LC719" s="37">
        <f t="shared" si="15"/>
        <v>570</v>
      </c>
      <c r="LD719" s="37">
        <f t="shared" si="15"/>
        <v>4</v>
      </c>
      <c r="LE719" s="37">
        <f t="shared" si="15"/>
        <v>2</v>
      </c>
      <c r="LF719" s="37">
        <f t="shared" si="15"/>
        <v>740</v>
      </c>
      <c r="LG719" s="37">
        <f t="shared" si="15"/>
        <v>0</v>
      </c>
      <c r="LH719" s="37">
        <f t="shared" si="15"/>
        <v>240</v>
      </c>
      <c r="LI719" s="37">
        <f t="shared" si="15"/>
        <v>0</v>
      </c>
      <c r="LJ719" s="37">
        <f t="shared" si="15"/>
        <v>0</v>
      </c>
      <c r="LK719" s="37">
        <f t="shared" ref="LK719:NV719" si="16">SUBTOTAL(9,LK2:LK697)</f>
        <v>40</v>
      </c>
      <c r="LL719" s="37">
        <f t="shared" si="16"/>
        <v>10</v>
      </c>
      <c r="LM719" s="37">
        <f t="shared" si="16"/>
        <v>50</v>
      </c>
      <c r="LN719" s="37">
        <f t="shared" si="16"/>
        <v>8</v>
      </c>
      <c r="LO719" s="37">
        <f t="shared" si="16"/>
        <v>0</v>
      </c>
      <c r="LP719" s="37">
        <f t="shared" si="16"/>
        <v>0</v>
      </c>
      <c r="LQ719" s="37">
        <f t="shared" si="16"/>
        <v>0</v>
      </c>
      <c r="LR719" s="37">
        <f t="shared" si="16"/>
        <v>4</v>
      </c>
      <c r="LS719" s="37">
        <f t="shared" si="16"/>
        <v>19</v>
      </c>
      <c r="LT719" s="37">
        <f t="shared" si="16"/>
        <v>43</v>
      </c>
      <c r="LU719" s="37">
        <f t="shared" si="16"/>
        <v>0</v>
      </c>
      <c r="LV719" s="37">
        <f t="shared" si="16"/>
        <v>0</v>
      </c>
      <c r="LW719" s="37">
        <f t="shared" si="16"/>
        <v>0</v>
      </c>
      <c r="LX719" s="37">
        <f t="shared" si="16"/>
        <v>0</v>
      </c>
      <c r="LY719" s="37">
        <f t="shared" si="16"/>
        <v>5</v>
      </c>
      <c r="LZ719" s="37">
        <f t="shared" si="16"/>
        <v>0</v>
      </c>
      <c r="MA719" s="37">
        <f t="shared" si="16"/>
        <v>1</v>
      </c>
      <c r="MB719" s="37">
        <f t="shared" si="16"/>
        <v>6</v>
      </c>
      <c r="MC719" s="37">
        <f t="shared" si="16"/>
        <v>2</v>
      </c>
      <c r="MD719" s="37">
        <f t="shared" si="16"/>
        <v>0</v>
      </c>
      <c r="ME719" s="37">
        <f t="shared" si="16"/>
        <v>0</v>
      </c>
      <c r="MF719" s="37">
        <f t="shared" si="16"/>
        <v>0</v>
      </c>
      <c r="MG719" s="37">
        <f t="shared" si="16"/>
        <v>1</v>
      </c>
      <c r="MH719" s="37">
        <f t="shared" si="16"/>
        <v>1</v>
      </c>
      <c r="MI719" s="37">
        <f t="shared" si="16"/>
        <v>5</v>
      </c>
      <c r="MJ719" s="37">
        <f t="shared" si="16"/>
        <v>0</v>
      </c>
      <c r="MK719" s="37">
        <f t="shared" si="16"/>
        <v>560</v>
      </c>
      <c r="ML719" s="37">
        <f t="shared" si="16"/>
        <v>0</v>
      </c>
      <c r="MM719" s="37">
        <f t="shared" si="16"/>
        <v>0</v>
      </c>
      <c r="MN719" s="37">
        <f t="shared" si="16"/>
        <v>1</v>
      </c>
      <c r="MO719" s="37">
        <f t="shared" si="16"/>
        <v>0</v>
      </c>
      <c r="MP719" s="37">
        <f t="shared" si="16"/>
        <v>5</v>
      </c>
      <c r="MQ719" s="37">
        <f t="shared" si="16"/>
        <v>5</v>
      </c>
      <c r="MR719" s="37">
        <f t="shared" si="16"/>
        <v>0</v>
      </c>
      <c r="MS719" s="37">
        <f t="shared" si="16"/>
        <v>0</v>
      </c>
      <c r="MT719" s="37">
        <f t="shared" si="16"/>
        <v>0</v>
      </c>
      <c r="MU719" s="37">
        <f t="shared" si="16"/>
        <v>0</v>
      </c>
      <c r="MV719" s="37">
        <f t="shared" si="16"/>
        <v>7</v>
      </c>
      <c r="MW719" s="37">
        <f t="shared" si="16"/>
        <v>16</v>
      </c>
      <c r="MX719" s="37">
        <f t="shared" si="16"/>
        <v>10</v>
      </c>
      <c r="MY719" s="37">
        <f t="shared" si="16"/>
        <v>5</v>
      </c>
      <c r="MZ719" s="37">
        <f t="shared" si="16"/>
        <v>10</v>
      </c>
      <c r="NA719" s="37">
        <f t="shared" si="16"/>
        <v>3</v>
      </c>
      <c r="NB719" s="37">
        <f t="shared" si="16"/>
        <v>2</v>
      </c>
      <c r="NC719" s="37">
        <f t="shared" si="16"/>
        <v>0</v>
      </c>
      <c r="ND719" s="37">
        <f t="shared" si="16"/>
        <v>0</v>
      </c>
      <c r="NE719" s="37">
        <f t="shared" si="16"/>
        <v>0</v>
      </c>
      <c r="NF719" s="37">
        <f t="shared" si="16"/>
        <v>0</v>
      </c>
      <c r="NG719" s="37">
        <f t="shared" si="16"/>
        <v>0</v>
      </c>
      <c r="NH719" s="37">
        <f t="shared" si="16"/>
        <v>0</v>
      </c>
      <c r="NI719" s="37">
        <f t="shared" si="16"/>
        <v>18</v>
      </c>
      <c r="NJ719" s="37">
        <f t="shared" si="16"/>
        <v>3</v>
      </c>
      <c r="NK719" s="37">
        <f t="shared" si="16"/>
        <v>2</v>
      </c>
      <c r="NL719" s="37">
        <f t="shared" si="16"/>
        <v>0</v>
      </c>
      <c r="NM719" s="37">
        <f t="shared" si="16"/>
        <v>0</v>
      </c>
      <c r="NN719" s="37">
        <f t="shared" si="16"/>
        <v>0</v>
      </c>
      <c r="NO719" s="37">
        <f t="shared" si="16"/>
        <v>18</v>
      </c>
      <c r="NP719" s="37">
        <f t="shared" si="16"/>
        <v>1</v>
      </c>
      <c r="NQ719" s="37">
        <f t="shared" si="16"/>
        <v>1</v>
      </c>
      <c r="NR719" s="37">
        <f t="shared" si="16"/>
        <v>7</v>
      </c>
      <c r="NS719" s="37">
        <f t="shared" si="16"/>
        <v>2</v>
      </c>
      <c r="NT719" s="37">
        <f t="shared" si="16"/>
        <v>24</v>
      </c>
      <c r="NU719" s="37">
        <f t="shared" si="16"/>
        <v>28</v>
      </c>
      <c r="NV719" s="37">
        <f t="shared" si="16"/>
        <v>0</v>
      </c>
      <c r="NW719" s="37">
        <f t="shared" ref="NW719:QJ719" si="17">SUBTOTAL(9,NW2:NW697)</f>
        <v>5</v>
      </c>
      <c r="NX719" s="37">
        <f t="shared" si="17"/>
        <v>0</v>
      </c>
      <c r="NY719" s="37">
        <f t="shared" si="17"/>
        <v>0</v>
      </c>
      <c r="NZ719" s="37">
        <f t="shared" si="17"/>
        <v>0</v>
      </c>
      <c r="OA719" s="37">
        <f t="shared" si="17"/>
        <v>164</v>
      </c>
      <c r="OB719" s="37">
        <f t="shared" si="17"/>
        <v>0</v>
      </c>
      <c r="OC719" s="37">
        <f t="shared" si="17"/>
        <v>1</v>
      </c>
      <c r="OD719" s="37">
        <f t="shared" si="17"/>
        <v>5</v>
      </c>
      <c r="OE719" s="37">
        <f t="shared" si="17"/>
        <v>0</v>
      </c>
      <c r="OF719" s="37">
        <f t="shared" si="17"/>
        <v>53</v>
      </c>
      <c r="OG719" s="37">
        <f t="shared" si="17"/>
        <v>41</v>
      </c>
      <c r="OH719" s="37">
        <f t="shared" si="17"/>
        <v>0</v>
      </c>
      <c r="OI719" s="37">
        <f t="shared" si="17"/>
        <v>1</v>
      </c>
      <c r="OJ719" s="37">
        <f t="shared" si="17"/>
        <v>5</v>
      </c>
      <c r="OK719" s="37">
        <f t="shared" si="17"/>
        <v>3</v>
      </c>
      <c r="OL719" s="37">
        <f t="shared" si="17"/>
        <v>5</v>
      </c>
      <c r="OM719" s="37">
        <f t="shared" si="17"/>
        <v>0</v>
      </c>
      <c r="ON719" s="37">
        <f t="shared" si="17"/>
        <v>5</v>
      </c>
      <c r="OO719" s="37">
        <f t="shared" si="17"/>
        <v>3</v>
      </c>
      <c r="OP719" s="37">
        <f t="shared" si="17"/>
        <v>20</v>
      </c>
      <c r="OQ719" s="37">
        <f t="shared" si="17"/>
        <v>0</v>
      </c>
      <c r="OR719" s="37">
        <f t="shared" si="17"/>
        <v>70</v>
      </c>
      <c r="OS719" s="37">
        <f t="shared" si="17"/>
        <v>30</v>
      </c>
      <c r="OT719" s="37">
        <f t="shared" si="17"/>
        <v>0</v>
      </c>
      <c r="OU719" s="37">
        <f t="shared" si="17"/>
        <v>44</v>
      </c>
      <c r="OV719" s="37">
        <f t="shared" si="17"/>
        <v>25</v>
      </c>
      <c r="OW719" s="37">
        <f t="shared" si="17"/>
        <v>185</v>
      </c>
      <c r="OX719" s="37">
        <f t="shared" si="17"/>
        <v>1</v>
      </c>
      <c r="OY719" s="37">
        <f t="shared" si="17"/>
        <v>0</v>
      </c>
      <c r="OZ719" s="37">
        <f t="shared" si="17"/>
        <v>0</v>
      </c>
      <c r="PA719" s="37">
        <f t="shared" si="17"/>
        <v>0</v>
      </c>
      <c r="PB719" s="37">
        <f t="shared" si="17"/>
        <v>1679.1</v>
      </c>
      <c r="PC719" s="37">
        <f t="shared" si="17"/>
        <v>0</v>
      </c>
      <c r="PD719" s="37">
        <f t="shared" si="17"/>
        <v>163</v>
      </c>
      <c r="PE719" s="37">
        <f t="shared" si="17"/>
        <v>10</v>
      </c>
      <c r="PF719" s="37">
        <f t="shared" si="17"/>
        <v>25</v>
      </c>
      <c r="PG719" s="37">
        <f t="shared" si="17"/>
        <v>0</v>
      </c>
      <c r="PH719" s="37">
        <f t="shared" si="17"/>
        <v>0</v>
      </c>
      <c r="PI719" s="37">
        <f t="shared" si="17"/>
        <v>44</v>
      </c>
      <c r="PJ719" s="37">
        <f t="shared" si="17"/>
        <v>5</v>
      </c>
      <c r="PK719" s="37">
        <f t="shared" si="17"/>
        <v>50</v>
      </c>
      <c r="PL719" s="37">
        <f t="shared" si="17"/>
        <v>40</v>
      </c>
      <c r="PM719" s="37">
        <f t="shared" si="17"/>
        <v>25</v>
      </c>
      <c r="PN719" s="37">
        <f t="shared" si="17"/>
        <v>0</v>
      </c>
      <c r="PO719" s="37">
        <f t="shared" si="17"/>
        <v>0</v>
      </c>
      <c r="PP719" s="37">
        <f t="shared" si="17"/>
        <v>43</v>
      </c>
      <c r="PQ719" s="37">
        <f t="shared" si="17"/>
        <v>0</v>
      </c>
      <c r="PR719" s="37">
        <f t="shared" si="17"/>
        <v>0</v>
      </c>
      <c r="PS719" s="37">
        <f t="shared" si="17"/>
        <v>26</v>
      </c>
      <c r="PT719" s="37">
        <f t="shared" si="17"/>
        <v>22.5</v>
      </c>
      <c r="PU719" s="37">
        <f t="shared" si="17"/>
        <v>0</v>
      </c>
      <c r="PV719" s="37">
        <f t="shared" si="17"/>
        <v>0</v>
      </c>
      <c r="PW719" s="37">
        <f t="shared" si="17"/>
        <v>0</v>
      </c>
      <c r="PX719" s="37">
        <f t="shared" si="17"/>
        <v>0</v>
      </c>
      <c r="PY719" s="37">
        <f t="shared" si="17"/>
        <v>0</v>
      </c>
      <c r="PZ719" s="37">
        <f t="shared" si="17"/>
        <v>700</v>
      </c>
      <c r="QA719" s="37">
        <f t="shared" si="17"/>
        <v>0</v>
      </c>
      <c r="QB719" s="37">
        <f t="shared" si="17"/>
        <v>0</v>
      </c>
      <c r="QC719" s="37">
        <f t="shared" si="17"/>
        <v>3</v>
      </c>
      <c r="QD719" s="37">
        <f t="shared" si="17"/>
        <v>275</v>
      </c>
      <c r="QE719" s="37">
        <f t="shared" si="17"/>
        <v>75</v>
      </c>
      <c r="QF719" s="37">
        <f t="shared" si="17"/>
        <v>80</v>
      </c>
      <c r="QG719" s="37">
        <f t="shared" si="17"/>
        <v>3875</v>
      </c>
      <c r="QH719" s="37">
        <f t="shared" si="17"/>
        <v>50</v>
      </c>
      <c r="QI719" s="37">
        <f t="shared" si="17"/>
        <v>925</v>
      </c>
      <c r="QJ719" s="37">
        <f t="shared" si="17"/>
        <v>0</v>
      </c>
      <c r="QK719" s="10"/>
      <c r="QL719" s="26">
        <f>SUM(QL2:QL88)</f>
        <v>7128.47</v>
      </c>
      <c r="QM719" s="26">
        <f>SUM(QM2:QM230)-0.01</f>
        <v>76115.28</v>
      </c>
      <c r="QN719" s="26">
        <f>SUM(QN2:QN277)</f>
        <v>122004.61999999997</v>
      </c>
      <c r="QO719" s="26">
        <f>SUM(QO2:QO337)</f>
        <v>250018.93000000002</v>
      </c>
      <c r="QP719" s="26">
        <f>SUM(QP2:QP510)</f>
        <v>265179.15000000002</v>
      </c>
      <c r="QQ719" s="26">
        <f>SUM(QQ2:QQ563)-1457.1</f>
        <v>308266.63999999996</v>
      </c>
      <c r="QR719" s="26">
        <f>SUM(QR2:QR671)</f>
        <v>196387.43000000002</v>
      </c>
      <c r="QS719" s="1"/>
    </row>
    <row r="720" spans="1:461" s="13" customFormat="1" ht="12" customHeight="1" x14ac:dyDescent="0.2">
      <c r="A720" s="44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  <c r="AM720" s="47"/>
      <c r="AN720" s="47"/>
      <c r="AO720" s="46"/>
      <c r="AP720" s="46"/>
      <c r="AQ720" s="46"/>
      <c r="AR720" s="46"/>
      <c r="AS720" s="46"/>
      <c r="AT720" s="46"/>
      <c r="AU720" s="46"/>
      <c r="AV720" s="46"/>
      <c r="AW720" s="46"/>
      <c r="AX720" s="46"/>
      <c r="AY720" s="46"/>
      <c r="AZ720" s="46"/>
      <c r="BA720" s="46"/>
      <c r="BB720" s="46"/>
      <c r="BC720" s="46"/>
      <c r="BD720" s="46"/>
      <c r="BE720" s="46"/>
      <c r="BF720" s="46"/>
      <c r="BG720" s="46"/>
      <c r="BH720" s="46"/>
      <c r="BI720" s="46"/>
      <c r="BJ720" s="46"/>
      <c r="BK720" s="46"/>
      <c r="BL720" s="46"/>
      <c r="BM720" s="46"/>
      <c r="BN720" s="46"/>
      <c r="BO720" s="46"/>
      <c r="BP720" s="46"/>
      <c r="BQ720" s="46"/>
      <c r="BR720" s="46"/>
      <c r="BS720" s="46"/>
      <c r="BT720" s="46"/>
      <c r="BU720" s="46"/>
      <c r="BV720" s="46"/>
      <c r="BW720" s="46"/>
      <c r="BX720" s="46"/>
      <c r="BY720" s="46"/>
      <c r="BZ720" s="46"/>
      <c r="CA720" s="46"/>
      <c r="CB720" s="46"/>
      <c r="CC720" s="46"/>
      <c r="CD720" s="46"/>
      <c r="CE720" s="46"/>
      <c r="CF720" s="46"/>
      <c r="CG720" s="46"/>
      <c r="CH720" s="46"/>
      <c r="CI720" s="46"/>
      <c r="CJ720" s="46"/>
      <c r="CK720" s="46"/>
      <c r="CL720" s="46"/>
      <c r="CM720" s="46"/>
      <c r="CN720" s="46"/>
      <c r="CO720" s="46"/>
      <c r="CP720" s="46"/>
      <c r="CQ720" s="46"/>
      <c r="CR720" s="46"/>
      <c r="CS720" s="46"/>
      <c r="CT720" s="46"/>
      <c r="CU720" s="46"/>
      <c r="CV720" s="46"/>
      <c r="CW720" s="46"/>
      <c r="CX720" s="46"/>
      <c r="CY720" s="46"/>
      <c r="CZ720" s="46"/>
      <c r="DA720" s="46"/>
      <c r="DB720" s="46"/>
      <c r="DC720" s="46"/>
      <c r="DD720" s="46"/>
      <c r="DE720" s="46"/>
      <c r="DF720" s="46"/>
      <c r="DG720" s="46"/>
      <c r="DH720" s="46"/>
      <c r="DI720" s="46"/>
      <c r="DJ720" s="46"/>
      <c r="DK720" s="46"/>
      <c r="DL720" s="47"/>
      <c r="DM720" s="46"/>
      <c r="DN720" s="46"/>
      <c r="DO720" s="46"/>
      <c r="DP720" s="46"/>
      <c r="DQ720" s="46"/>
      <c r="DR720" s="46"/>
      <c r="DS720" s="46"/>
      <c r="DT720" s="46"/>
      <c r="DU720" s="46"/>
      <c r="DV720" s="46"/>
      <c r="DW720" s="46"/>
      <c r="DX720" s="46"/>
      <c r="DY720" s="46"/>
      <c r="DZ720" s="46"/>
      <c r="EA720" s="46"/>
      <c r="EB720" s="46"/>
      <c r="EC720" s="46"/>
      <c r="ED720" s="46"/>
      <c r="EE720" s="46"/>
      <c r="EF720" s="46"/>
      <c r="EG720" s="46"/>
      <c r="EH720" s="46"/>
      <c r="EI720" s="46"/>
      <c r="EJ720" s="46"/>
      <c r="EK720" s="46"/>
      <c r="EL720" s="46"/>
      <c r="EM720" s="46"/>
      <c r="EN720" s="46"/>
      <c r="EO720" s="46"/>
      <c r="EP720" s="46"/>
      <c r="EQ720" s="46"/>
      <c r="ER720" s="46"/>
      <c r="ES720" s="46"/>
      <c r="ET720" s="46"/>
      <c r="EU720" s="46"/>
      <c r="EV720" s="46"/>
      <c r="EW720" s="46"/>
      <c r="EX720" s="46"/>
      <c r="EY720" s="46"/>
      <c r="EZ720" s="46"/>
      <c r="FA720" s="46"/>
      <c r="FB720" s="46"/>
      <c r="FC720" s="46"/>
      <c r="FD720" s="46"/>
      <c r="FE720" s="46"/>
      <c r="FF720" s="46"/>
      <c r="FG720" s="46"/>
      <c r="FH720" s="46"/>
      <c r="FI720" s="46"/>
      <c r="FJ720" s="46"/>
      <c r="FK720" s="47"/>
      <c r="FL720" s="47"/>
      <c r="FM720" s="47"/>
      <c r="FN720" s="46"/>
      <c r="FO720" s="46"/>
      <c r="FP720" s="46"/>
      <c r="FQ720" s="46"/>
      <c r="FR720" s="46"/>
      <c r="FS720" s="46"/>
      <c r="FT720" s="46"/>
      <c r="FU720" s="46"/>
      <c r="FV720" s="46"/>
      <c r="FW720" s="46"/>
      <c r="FX720" s="46"/>
      <c r="FY720" s="46"/>
      <c r="FZ720" s="46"/>
      <c r="GA720" s="46"/>
      <c r="GB720" s="46"/>
      <c r="GC720" s="47"/>
      <c r="GD720" s="46"/>
      <c r="GE720" s="46"/>
      <c r="GF720" s="46"/>
      <c r="GG720" s="46"/>
      <c r="GH720" s="46"/>
      <c r="GI720" s="46"/>
      <c r="GJ720" s="46"/>
      <c r="GK720" s="46"/>
      <c r="GL720" s="46"/>
      <c r="GM720" s="46"/>
      <c r="GN720" s="46"/>
      <c r="GO720" s="46"/>
      <c r="GP720" s="46"/>
      <c r="GQ720" s="46"/>
      <c r="GR720" s="46"/>
      <c r="GS720" s="46"/>
      <c r="GT720" s="46"/>
      <c r="GU720" s="47"/>
      <c r="GV720" s="46"/>
      <c r="GW720" s="46"/>
      <c r="GX720" s="46"/>
      <c r="GY720" s="46"/>
      <c r="GZ720" s="46"/>
      <c r="HA720" s="46"/>
      <c r="HB720" s="46"/>
      <c r="HC720" s="47"/>
      <c r="HD720" s="46"/>
      <c r="HE720" s="46"/>
      <c r="HF720" s="46"/>
      <c r="HG720" s="46"/>
      <c r="HH720" s="46"/>
      <c r="HI720" s="46"/>
      <c r="HJ720" s="46"/>
      <c r="HK720" s="46"/>
      <c r="HL720" s="46"/>
      <c r="HM720" s="46"/>
      <c r="HN720" s="47"/>
      <c r="HO720" s="46"/>
      <c r="HP720" s="46"/>
      <c r="HQ720" s="46"/>
      <c r="HR720" s="46"/>
      <c r="HS720" s="46"/>
      <c r="HT720" s="46"/>
      <c r="HU720" s="46"/>
      <c r="HV720" s="46"/>
      <c r="HW720" s="46"/>
      <c r="HX720" s="46"/>
      <c r="HY720" s="46"/>
      <c r="HZ720" s="46"/>
      <c r="IA720" s="46"/>
      <c r="IB720" s="46"/>
      <c r="IC720" s="46"/>
      <c r="ID720" s="46"/>
      <c r="IE720" s="46"/>
      <c r="IF720" s="46"/>
      <c r="IG720" s="46"/>
      <c r="IH720" s="46"/>
      <c r="II720" s="46"/>
      <c r="IJ720" s="46"/>
      <c r="IK720" s="46"/>
      <c r="IL720" s="46"/>
      <c r="IM720" s="46"/>
      <c r="IN720" s="46"/>
      <c r="IO720" s="46"/>
      <c r="IP720" s="46"/>
      <c r="IQ720" s="46"/>
      <c r="IR720" s="46"/>
      <c r="IS720" s="46"/>
      <c r="IT720" s="46"/>
      <c r="IU720" s="46"/>
      <c r="IV720" s="46"/>
      <c r="IW720" s="46"/>
      <c r="IX720" s="46"/>
      <c r="IY720" s="46"/>
      <c r="IZ720" s="46"/>
      <c r="JA720" s="46"/>
      <c r="JB720" s="46"/>
      <c r="JC720" s="46"/>
      <c r="JD720" s="46"/>
      <c r="JE720" s="46"/>
      <c r="JF720" s="46"/>
      <c r="JG720" s="46"/>
      <c r="JH720" s="46"/>
      <c r="JI720" s="46"/>
      <c r="JJ720" s="46"/>
      <c r="JK720" s="46"/>
      <c r="JL720" s="46"/>
      <c r="JM720" s="46"/>
      <c r="JN720" s="46"/>
      <c r="JO720" s="46"/>
      <c r="JP720" s="46"/>
      <c r="JQ720" s="46"/>
      <c r="JR720" s="46"/>
      <c r="JS720" s="47"/>
      <c r="JT720" s="46"/>
      <c r="JU720" s="46"/>
      <c r="JV720" s="46"/>
      <c r="JW720" s="46"/>
      <c r="JX720" s="46"/>
      <c r="JY720" s="46"/>
      <c r="JZ720" s="46"/>
      <c r="KA720" s="46"/>
      <c r="KB720" s="46"/>
      <c r="KC720" s="46"/>
      <c r="KD720" s="46"/>
      <c r="KE720" s="46"/>
      <c r="KF720" s="46"/>
      <c r="KG720" s="46"/>
      <c r="KH720" s="46"/>
      <c r="KI720" s="46"/>
      <c r="KJ720" s="46"/>
      <c r="KK720" s="46"/>
      <c r="KL720" s="46"/>
      <c r="KM720" s="46"/>
      <c r="KN720" s="46"/>
      <c r="KO720" s="46"/>
      <c r="KP720" s="46"/>
      <c r="KQ720" s="46"/>
      <c r="KR720" s="46"/>
      <c r="KS720" s="46"/>
      <c r="KT720" s="46"/>
      <c r="KU720" s="46"/>
      <c r="KV720" s="46"/>
      <c r="KW720" s="46"/>
      <c r="KX720" s="46"/>
      <c r="KY720" s="46"/>
      <c r="KZ720" s="46"/>
      <c r="LA720" s="46"/>
      <c r="LB720" s="46"/>
      <c r="LC720" s="46"/>
      <c r="LD720" s="46"/>
      <c r="LE720" s="46"/>
      <c r="LF720" s="46"/>
      <c r="LG720" s="46"/>
      <c r="LH720" s="46"/>
      <c r="LI720" s="46"/>
      <c r="LJ720" s="46"/>
      <c r="LK720" s="46"/>
      <c r="LL720" s="46"/>
      <c r="LM720" s="46"/>
      <c r="LN720" s="46"/>
      <c r="LO720" s="46"/>
      <c r="LP720" s="46"/>
      <c r="LQ720" s="46"/>
      <c r="LR720" s="46"/>
      <c r="LS720" s="46"/>
      <c r="LT720" s="46"/>
      <c r="LU720" s="46"/>
      <c r="LV720" s="46"/>
      <c r="LW720" s="46"/>
      <c r="LX720" s="46"/>
      <c r="LY720" s="46"/>
      <c r="LZ720" s="46"/>
      <c r="MA720" s="46"/>
      <c r="MB720" s="46"/>
      <c r="MC720" s="46"/>
      <c r="MD720" s="46"/>
      <c r="ME720" s="46"/>
      <c r="MF720" s="46"/>
      <c r="MG720" s="46"/>
      <c r="MH720" s="46"/>
      <c r="MI720" s="46"/>
      <c r="MJ720" s="46"/>
      <c r="MK720" s="46"/>
      <c r="ML720" s="46"/>
      <c r="MM720" s="46"/>
      <c r="MN720" s="46"/>
      <c r="MO720" s="46"/>
      <c r="MP720" s="46"/>
      <c r="MQ720" s="46"/>
      <c r="MR720" s="46"/>
      <c r="MS720" s="46"/>
      <c r="MT720" s="46"/>
      <c r="MU720" s="46"/>
      <c r="MV720" s="46"/>
      <c r="MW720" s="46"/>
      <c r="MX720" s="46"/>
      <c r="MY720" s="46"/>
      <c r="MZ720" s="46"/>
      <c r="NA720" s="46"/>
      <c r="NB720" s="46"/>
      <c r="NC720" s="46"/>
      <c r="ND720" s="46"/>
      <c r="NE720" s="46"/>
      <c r="NF720" s="46"/>
      <c r="NG720" s="46"/>
      <c r="NH720" s="46"/>
      <c r="NI720" s="46"/>
      <c r="NJ720" s="46"/>
      <c r="NK720" s="46"/>
      <c r="NL720" s="46"/>
      <c r="NM720" s="46"/>
      <c r="NN720" s="46"/>
      <c r="NO720" s="46"/>
      <c r="NP720" s="46"/>
      <c r="NQ720" s="46"/>
      <c r="NR720" s="46"/>
      <c r="NS720" s="46"/>
      <c r="NT720" s="46"/>
      <c r="NU720" s="46"/>
      <c r="NV720" s="46"/>
      <c r="NW720" s="46"/>
      <c r="NX720" s="46"/>
      <c r="NY720" s="46"/>
      <c r="NZ720" s="46"/>
      <c r="OA720" s="46"/>
      <c r="OB720" s="46"/>
      <c r="OC720" s="46"/>
      <c r="OD720" s="46"/>
      <c r="OE720" s="46"/>
      <c r="OF720" s="46"/>
      <c r="OG720" s="46"/>
      <c r="OH720" s="46"/>
      <c r="OI720" s="46"/>
      <c r="OJ720" s="46"/>
      <c r="OK720" s="46"/>
      <c r="OL720" s="46"/>
      <c r="OM720" s="46"/>
      <c r="ON720" s="46"/>
      <c r="OO720" s="46"/>
      <c r="OP720" s="46"/>
      <c r="OQ720" s="46"/>
      <c r="OR720" s="46"/>
      <c r="OS720" s="46"/>
      <c r="OT720" s="46"/>
      <c r="OU720" s="46"/>
      <c r="OV720" s="46"/>
      <c r="OW720" s="46"/>
      <c r="OX720" s="46"/>
      <c r="OY720" s="46"/>
      <c r="OZ720" s="46"/>
      <c r="PA720" s="46"/>
      <c r="PB720" s="46"/>
      <c r="PC720" s="46"/>
      <c r="PD720" s="46"/>
      <c r="PE720" s="46"/>
      <c r="PF720" s="46"/>
      <c r="PG720" s="46"/>
      <c r="PH720" s="46"/>
      <c r="PI720" s="46"/>
      <c r="PJ720" s="46"/>
      <c r="PK720" s="46"/>
      <c r="PL720" s="46"/>
      <c r="PM720" s="46"/>
      <c r="PN720" s="46"/>
      <c r="PO720" s="46"/>
      <c r="PP720" s="46"/>
      <c r="PQ720" s="46"/>
      <c r="PR720" s="46"/>
      <c r="PS720" s="46"/>
      <c r="PT720" s="46"/>
      <c r="PU720" s="46"/>
      <c r="PV720" s="46"/>
      <c r="PW720" s="46"/>
      <c r="PX720" s="46"/>
      <c r="PY720" s="46"/>
      <c r="PZ720" s="46"/>
      <c r="QA720" s="46"/>
      <c r="QB720" s="46"/>
      <c r="QC720" s="46"/>
      <c r="QD720" s="46"/>
      <c r="QE720" s="46"/>
      <c r="QF720" s="46"/>
      <c r="QG720" s="46"/>
      <c r="QH720" s="46"/>
      <c r="QI720" s="46"/>
      <c r="QJ720" s="46"/>
      <c r="QK720" s="20"/>
      <c r="QL720" s="33"/>
      <c r="QM720" s="33"/>
      <c r="QN720" s="33"/>
      <c r="QO720" s="33"/>
      <c r="QP720" s="33"/>
      <c r="QQ720" s="33"/>
      <c r="QR720" s="33"/>
      <c r="QS720" s="1"/>
    </row>
    <row r="721" spans="1:461" s="13" customFormat="1" ht="12" customHeight="1" x14ac:dyDescent="0.2">
      <c r="A721" s="44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  <c r="AM721" s="47"/>
      <c r="AN721" s="47"/>
      <c r="AO721" s="46"/>
      <c r="AP721" s="46"/>
      <c r="AQ721" s="46"/>
      <c r="AR721" s="46"/>
      <c r="AS721" s="46"/>
      <c r="AT721" s="46"/>
      <c r="AU721" s="46"/>
      <c r="AV721" s="46"/>
      <c r="AW721" s="46"/>
      <c r="AX721" s="46"/>
      <c r="AY721" s="46"/>
      <c r="AZ721" s="46"/>
      <c r="BA721" s="46"/>
      <c r="BB721" s="46"/>
      <c r="BC721" s="46"/>
      <c r="BD721" s="46"/>
      <c r="BE721" s="46"/>
      <c r="BF721" s="46"/>
      <c r="BG721" s="46"/>
      <c r="BH721" s="46"/>
      <c r="BI721" s="46"/>
      <c r="BJ721" s="46"/>
      <c r="BK721" s="46"/>
      <c r="BL721" s="46"/>
      <c r="BM721" s="46"/>
      <c r="BN721" s="46"/>
      <c r="BO721" s="46"/>
      <c r="BP721" s="46"/>
      <c r="BQ721" s="46"/>
      <c r="BR721" s="46"/>
      <c r="BS721" s="46"/>
      <c r="BT721" s="46"/>
      <c r="BU721" s="46"/>
      <c r="BV721" s="46"/>
      <c r="BW721" s="46"/>
      <c r="BX721" s="46"/>
      <c r="BY721" s="46"/>
      <c r="BZ721" s="46"/>
      <c r="CA721" s="46"/>
      <c r="CB721" s="46"/>
      <c r="CC721" s="46"/>
      <c r="CD721" s="46"/>
      <c r="CE721" s="46"/>
      <c r="CF721" s="46"/>
      <c r="CG721" s="46"/>
      <c r="CH721" s="46"/>
      <c r="CI721" s="46"/>
      <c r="CJ721" s="46"/>
      <c r="CK721" s="46"/>
      <c r="CL721" s="46"/>
      <c r="CM721" s="46"/>
      <c r="CN721" s="46"/>
      <c r="CO721" s="46"/>
      <c r="CP721" s="46"/>
      <c r="CQ721" s="46"/>
      <c r="CR721" s="46"/>
      <c r="CS721" s="46"/>
      <c r="CT721" s="46"/>
      <c r="CU721" s="46"/>
      <c r="CV721" s="46"/>
      <c r="CW721" s="46"/>
      <c r="CX721" s="46"/>
      <c r="CY721" s="46"/>
      <c r="CZ721" s="46"/>
      <c r="DA721" s="46"/>
      <c r="DB721" s="46"/>
      <c r="DC721" s="46"/>
      <c r="DD721" s="46"/>
      <c r="DE721" s="46"/>
      <c r="DF721" s="46"/>
      <c r="DG721" s="46"/>
      <c r="DH721" s="46"/>
      <c r="DI721" s="46"/>
      <c r="DJ721" s="46"/>
      <c r="DK721" s="46"/>
      <c r="DL721" s="47"/>
      <c r="DM721" s="46"/>
      <c r="DN721" s="46"/>
      <c r="DO721" s="46"/>
      <c r="DP721" s="46"/>
      <c r="DQ721" s="46"/>
      <c r="DR721" s="46"/>
      <c r="DS721" s="46"/>
      <c r="DT721" s="46"/>
      <c r="DU721" s="46"/>
      <c r="DV721" s="46"/>
      <c r="DW721" s="46"/>
      <c r="DX721" s="46"/>
      <c r="DY721" s="46"/>
      <c r="DZ721" s="46"/>
      <c r="EA721" s="46"/>
      <c r="EB721" s="46"/>
      <c r="EC721" s="46"/>
      <c r="ED721" s="46"/>
      <c r="EE721" s="46"/>
      <c r="EF721" s="46"/>
      <c r="EG721" s="46"/>
      <c r="EH721" s="46"/>
      <c r="EI721" s="46"/>
      <c r="EJ721" s="46"/>
      <c r="EK721" s="46"/>
      <c r="EL721" s="46"/>
      <c r="EM721" s="46"/>
      <c r="EN721" s="46"/>
      <c r="EO721" s="46"/>
      <c r="EP721" s="46"/>
      <c r="EQ721" s="46"/>
      <c r="ER721" s="46"/>
      <c r="ES721" s="46"/>
      <c r="ET721" s="46"/>
      <c r="EU721" s="46"/>
      <c r="EV721" s="46"/>
      <c r="EW721" s="46"/>
      <c r="EX721" s="46"/>
      <c r="EY721" s="46"/>
      <c r="EZ721" s="46"/>
      <c r="FA721" s="46"/>
      <c r="FB721" s="46"/>
      <c r="FC721" s="46"/>
      <c r="FD721" s="46"/>
      <c r="FE721" s="46"/>
      <c r="FF721" s="46"/>
      <c r="FG721" s="46"/>
      <c r="FH721" s="46"/>
      <c r="FI721" s="46"/>
      <c r="FJ721" s="46"/>
      <c r="FK721" s="47"/>
      <c r="FL721" s="47"/>
      <c r="FM721" s="47"/>
      <c r="FN721" s="46"/>
      <c r="FO721" s="46"/>
      <c r="FP721" s="46"/>
      <c r="FQ721" s="46"/>
      <c r="FR721" s="46"/>
      <c r="FS721" s="46"/>
      <c r="FT721" s="46"/>
      <c r="FU721" s="46"/>
      <c r="FV721" s="46"/>
      <c r="FW721" s="46"/>
      <c r="FX721" s="46"/>
      <c r="FY721" s="46"/>
      <c r="FZ721" s="46"/>
      <c r="GA721" s="46"/>
      <c r="GB721" s="46"/>
      <c r="GC721" s="47"/>
      <c r="GD721" s="46"/>
      <c r="GE721" s="46"/>
      <c r="GF721" s="46"/>
      <c r="GG721" s="46"/>
      <c r="GH721" s="46"/>
      <c r="GI721" s="46"/>
      <c r="GJ721" s="46"/>
      <c r="GK721" s="46"/>
      <c r="GL721" s="46"/>
      <c r="GM721" s="46"/>
      <c r="GN721" s="46"/>
      <c r="GO721" s="46"/>
      <c r="GP721" s="46"/>
      <c r="GQ721" s="46"/>
      <c r="GR721" s="46"/>
      <c r="GS721" s="46"/>
      <c r="GT721" s="46"/>
      <c r="GU721" s="47"/>
      <c r="GV721" s="46"/>
      <c r="GW721" s="46"/>
      <c r="GX721" s="46"/>
      <c r="GY721" s="46"/>
      <c r="GZ721" s="46"/>
      <c r="HA721" s="46"/>
      <c r="HB721" s="46"/>
      <c r="HC721" s="47"/>
      <c r="HD721" s="46"/>
      <c r="HE721" s="46"/>
      <c r="HF721" s="46"/>
      <c r="HG721" s="46"/>
      <c r="HH721" s="46"/>
      <c r="HI721" s="46"/>
      <c r="HJ721" s="46"/>
      <c r="HK721" s="46"/>
      <c r="HL721" s="46"/>
      <c r="HM721" s="46"/>
      <c r="HN721" s="47"/>
      <c r="HO721" s="46"/>
      <c r="HP721" s="46"/>
      <c r="HQ721" s="46"/>
      <c r="HR721" s="46"/>
      <c r="HS721" s="46"/>
      <c r="HT721" s="46"/>
      <c r="HU721" s="46"/>
      <c r="HV721" s="46"/>
      <c r="HW721" s="46"/>
      <c r="HX721" s="46"/>
      <c r="HY721" s="46"/>
      <c r="HZ721" s="46"/>
      <c r="IA721" s="46"/>
      <c r="IB721" s="46"/>
      <c r="IC721" s="46"/>
      <c r="ID721" s="46"/>
      <c r="IE721" s="46"/>
      <c r="IF721" s="46"/>
      <c r="IG721" s="46"/>
      <c r="IH721" s="46"/>
      <c r="II721" s="46"/>
      <c r="IJ721" s="46"/>
      <c r="IK721" s="46"/>
      <c r="IL721" s="46"/>
      <c r="IM721" s="46"/>
      <c r="IN721" s="46"/>
      <c r="IO721" s="46"/>
      <c r="IP721" s="46"/>
      <c r="IQ721" s="46"/>
      <c r="IR721" s="46"/>
      <c r="IS721" s="46"/>
      <c r="IT721" s="46"/>
      <c r="IU721" s="46"/>
      <c r="IV721" s="46"/>
      <c r="IW721" s="46"/>
      <c r="IX721" s="46"/>
      <c r="IY721" s="46"/>
      <c r="IZ721" s="46"/>
      <c r="JA721" s="46"/>
      <c r="JB721" s="46"/>
      <c r="JC721" s="46"/>
      <c r="JD721" s="46"/>
      <c r="JE721" s="46"/>
      <c r="JF721" s="46"/>
      <c r="JG721" s="46"/>
      <c r="JH721" s="46"/>
      <c r="JI721" s="46"/>
      <c r="JJ721" s="46"/>
      <c r="JK721" s="46"/>
      <c r="JL721" s="46"/>
      <c r="JM721" s="46"/>
      <c r="JN721" s="46"/>
      <c r="JO721" s="46"/>
      <c r="JP721" s="46"/>
      <c r="JQ721" s="46"/>
      <c r="JR721" s="46"/>
      <c r="JS721" s="47"/>
      <c r="JT721" s="46"/>
      <c r="JU721" s="46"/>
      <c r="JV721" s="46"/>
      <c r="JW721" s="46"/>
      <c r="JX721" s="46"/>
      <c r="JY721" s="46"/>
      <c r="JZ721" s="46"/>
      <c r="KA721" s="46"/>
      <c r="KB721" s="46"/>
      <c r="KC721" s="46"/>
      <c r="KD721" s="46"/>
      <c r="KE721" s="46"/>
      <c r="KF721" s="46"/>
      <c r="KG721" s="46"/>
      <c r="KH721" s="46"/>
      <c r="KI721" s="46"/>
      <c r="KJ721" s="46"/>
      <c r="KK721" s="46"/>
      <c r="KL721" s="46"/>
      <c r="KM721" s="46"/>
      <c r="KN721" s="46"/>
      <c r="KO721" s="46"/>
      <c r="KP721" s="46"/>
      <c r="KQ721" s="46"/>
      <c r="KR721" s="46"/>
      <c r="KS721" s="46"/>
      <c r="KT721" s="46"/>
      <c r="KU721" s="46"/>
      <c r="KV721" s="46"/>
      <c r="KW721" s="46"/>
      <c r="KX721" s="46"/>
      <c r="KY721" s="46"/>
      <c r="KZ721" s="46"/>
      <c r="LA721" s="46"/>
      <c r="LB721" s="46"/>
      <c r="LC721" s="46"/>
      <c r="LD721" s="46"/>
      <c r="LE721" s="46"/>
      <c r="LF721" s="46"/>
      <c r="LG721" s="46"/>
      <c r="LH721" s="46"/>
      <c r="LI721" s="46"/>
      <c r="LJ721" s="46"/>
      <c r="LK721" s="46"/>
      <c r="LL721" s="46"/>
      <c r="LM721" s="46"/>
      <c r="LN721" s="46"/>
      <c r="LO721" s="46"/>
      <c r="LP721" s="46"/>
      <c r="LQ721" s="46"/>
      <c r="LR721" s="46"/>
      <c r="LS721" s="46"/>
      <c r="LT721" s="46"/>
      <c r="LU721" s="46"/>
      <c r="LV721" s="46"/>
      <c r="LW721" s="46"/>
      <c r="LX721" s="46"/>
      <c r="LY721" s="46"/>
      <c r="LZ721" s="46"/>
      <c r="MA721" s="46"/>
      <c r="MB721" s="46"/>
      <c r="MC721" s="46"/>
      <c r="MD721" s="46"/>
      <c r="ME721" s="46"/>
      <c r="MF721" s="46"/>
      <c r="MG721" s="46"/>
      <c r="MH721" s="46"/>
      <c r="MI721" s="46"/>
      <c r="MJ721" s="46"/>
      <c r="MK721" s="46"/>
      <c r="ML721" s="46"/>
      <c r="MM721" s="46"/>
      <c r="MN721" s="46"/>
      <c r="MO721" s="46"/>
      <c r="MP721" s="46"/>
      <c r="MQ721" s="46"/>
      <c r="MR721" s="46"/>
      <c r="MS721" s="46"/>
      <c r="MT721" s="46"/>
      <c r="MU721" s="46"/>
      <c r="MV721" s="46"/>
      <c r="MW721" s="46"/>
      <c r="MX721" s="46"/>
      <c r="MY721" s="46"/>
      <c r="MZ721" s="46"/>
      <c r="NA721" s="46"/>
      <c r="NB721" s="46"/>
      <c r="NC721" s="46"/>
      <c r="ND721" s="46"/>
      <c r="NE721" s="46"/>
      <c r="NF721" s="46"/>
      <c r="NG721" s="46"/>
      <c r="NH721" s="46"/>
      <c r="NI721" s="46"/>
      <c r="NJ721" s="46"/>
      <c r="NK721" s="46"/>
      <c r="NL721" s="46"/>
      <c r="NM721" s="46"/>
      <c r="NN721" s="46"/>
      <c r="NO721" s="46"/>
      <c r="NP721" s="46"/>
      <c r="NQ721" s="46"/>
      <c r="NR721" s="46"/>
      <c r="NS721" s="46"/>
      <c r="NT721" s="46"/>
      <c r="NU721" s="46"/>
      <c r="NV721" s="46"/>
      <c r="NW721" s="46"/>
      <c r="NX721" s="46"/>
      <c r="NY721" s="46"/>
      <c r="NZ721" s="46"/>
      <c r="OA721" s="46"/>
      <c r="OB721" s="46"/>
      <c r="OC721" s="46"/>
      <c r="OD721" s="46"/>
      <c r="OE721" s="46"/>
      <c r="OF721" s="46"/>
      <c r="OG721" s="46"/>
      <c r="OH721" s="46"/>
      <c r="OI721" s="46"/>
      <c r="OJ721" s="46"/>
      <c r="OK721" s="46"/>
      <c r="OL721" s="46"/>
      <c r="OM721" s="46"/>
      <c r="ON721" s="46"/>
      <c r="OO721" s="46"/>
      <c r="OP721" s="46"/>
      <c r="OQ721" s="46"/>
      <c r="OR721" s="46"/>
      <c r="OS721" s="46"/>
      <c r="OT721" s="46"/>
      <c r="OU721" s="46"/>
      <c r="OV721" s="46"/>
      <c r="OW721" s="46"/>
      <c r="OX721" s="46"/>
      <c r="OY721" s="46"/>
      <c r="OZ721" s="46"/>
      <c r="PA721" s="46"/>
      <c r="PB721" s="46"/>
      <c r="PC721" s="46"/>
      <c r="PD721" s="46"/>
      <c r="PE721" s="46"/>
      <c r="PF721" s="46"/>
      <c r="PG721" s="46"/>
      <c r="PH721" s="46"/>
      <c r="PI721" s="46"/>
      <c r="PJ721" s="46"/>
      <c r="PK721" s="46"/>
      <c r="PL721" s="46"/>
      <c r="PM721" s="46"/>
      <c r="PN721" s="46"/>
      <c r="PO721" s="46"/>
      <c r="PP721" s="46"/>
      <c r="PQ721" s="46"/>
      <c r="PR721" s="46"/>
      <c r="PS721" s="46"/>
      <c r="PT721" s="46"/>
      <c r="PU721" s="46"/>
      <c r="PV721" s="46"/>
      <c r="PW721" s="46"/>
      <c r="PX721" s="46"/>
      <c r="PY721" s="46"/>
      <c r="PZ721" s="46"/>
      <c r="QA721" s="46"/>
      <c r="QB721" s="46"/>
      <c r="QC721" s="46"/>
      <c r="QD721" s="46"/>
      <c r="QE721" s="46"/>
      <c r="QF721" s="46"/>
      <c r="QG721" s="46"/>
      <c r="QH721" s="46"/>
      <c r="QI721" s="46"/>
      <c r="QJ721" s="46"/>
      <c r="QK721" s="20"/>
      <c r="QL721" s="33"/>
      <c r="QM721" s="33"/>
      <c r="QN721" s="33"/>
      <c r="QO721" s="33"/>
      <c r="QP721" s="33"/>
      <c r="QQ721" s="33"/>
      <c r="QR721" s="33"/>
      <c r="QS721" s="1"/>
    </row>
    <row r="722" spans="1:461" s="13" customFormat="1" ht="12" customHeight="1" x14ac:dyDescent="0.2">
      <c r="A722" s="44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  <c r="AM722" s="47"/>
      <c r="AN722" s="47"/>
      <c r="AO722" s="46"/>
      <c r="AP722" s="46"/>
      <c r="AQ722" s="46"/>
      <c r="AR722" s="46"/>
      <c r="AS722" s="46"/>
      <c r="AT722" s="46"/>
      <c r="AU722" s="46"/>
      <c r="AV722" s="46"/>
      <c r="AW722" s="46"/>
      <c r="AX722" s="46"/>
      <c r="AY722" s="46"/>
      <c r="AZ722" s="46"/>
      <c r="BA722" s="46"/>
      <c r="BB722" s="46"/>
      <c r="BC722" s="46"/>
      <c r="BD722" s="46"/>
      <c r="BE722" s="46"/>
      <c r="BF722" s="46"/>
      <c r="BG722" s="46"/>
      <c r="BH722" s="46"/>
      <c r="BI722" s="46"/>
      <c r="BJ722" s="46"/>
      <c r="BK722" s="46"/>
      <c r="BL722" s="46"/>
      <c r="BM722" s="46"/>
      <c r="BN722" s="46"/>
      <c r="BO722" s="46"/>
      <c r="BP722" s="46"/>
      <c r="BQ722" s="46"/>
      <c r="BR722" s="46"/>
      <c r="BS722" s="46"/>
      <c r="BT722" s="46"/>
      <c r="BU722" s="46"/>
      <c r="BV722" s="46"/>
      <c r="BW722" s="46"/>
      <c r="BX722" s="46"/>
      <c r="BY722" s="46"/>
      <c r="BZ722" s="46"/>
      <c r="CA722" s="46"/>
      <c r="CB722" s="46"/>
      <c r="CC722" s="46"/>
      <c r="CD722" s="46"/>
      <c r="CE722" s="46"/>
      <c r="CF722" s="46"/>
      <c r="CG722" s="46"/>
      <c r="CH722" s="46"/>
      <c r="CI722" s="46"/>
      <c r="CJ722" s="46"/>
      <c r="CK722" s="46"/>
      <c r="CL722" s="46"/>
      <c r="CM722" s="46"/>
      <c r="CN722" s="46"/>
      <c r="CO722" s="46"/>
      <c r="CP722" s="46"/>
      <c r="CQ722" s="46"/>
      <c r="CR722" s="46"/>
      <c r="CS722" s="46"/>
      <c r="CT722" s="46"/>
      <c r="CU722" s="46"/>
      <c r="CV722" s="46"/>
      <c r="CW722" s="46"/>
      <c r="CX722" s="46"/>
      <c r="CY722" s="46"/>
      <c r="CZ722" s="46"/>
      <c r="DA722" s="46"/>
      <c r="DB722" s="46"/>
      <c r="DC722" s="46"/>
      <c r="DD722" s="46"/>
      <c r="DE722" s="46"/>
      <c r="DF722" s="46"/>
      <c r="DG722" s="46"/>
      <c r="DH722" s="46"/>
      <c r="DI722" s="46"/>
      <c r="DJ722" s="46"/>
      <c r="DK722" s="46"/>
      <c r="DL722" s="47"/>
      <c r="DM722" s="46"/>
      <c r="DN722" s="46"/>
      <c r="DO722" s="46"/>
      <c r="DP722" s="46"/>
      <c r="DQ722" s="46"/>
      <c r="DR722" s="46"/>
      <c r="DS722" s="46"/>
      <c r="DT722" s="46"/>
      <c r="DU722" s="46"/>
      <c r="DV722" s="46"/>
      <c r="DW722" s="46"/>
      <c r="DX722" s="46"/>
      <c r="DY722" s="46"/>
      <c r="DZ722" s="46"/>
      <c r="EA722" s="46"/>
      <c r="EB722" s="46"/>
      <c r="EC722" s="46"/>
      <c r="ED722" s="46"/>
      <c r="EE722" s="46"/>
      <c r="EF722" s="46"/>
      <c r="EG722" s="46"/>
      <c r="EH722" s="46"/>
      <c r="EI722" s="46"/>
      <c r="EJ722" s="46"/>
      <c r="EK722" s="46"/>
      <c r="EL722" s="46"/>
      <c r="EM722" s="46"/>
      <c r="EN722" s="46"/>
      <c r="EO722" s="46"/>
      <c r="EP722" s="46"/>
      <c r="EQ722" s="46"/>
      <c r="ER722" s="46"/>
      <c r="ES722" s="46"/>
      <c r="ET722" s="46"/>
      <c r="EU722" s="46"/>
      <c r="EV722" s="46"/>
      <c r="EW722" s="46"/>
      <c r="EX722" s="46"/>
      <c r="EY722" s="46"/>
      <c r="EZ722" s="46"/>
      <c r="FA722" s="46"/>
      <c r="FB722" s="46"/>
      <c r="FC722" s="46"/>
      <c r="FD722" s="46"/>
      <c r="FE722" s="46"/>
      <c r="FF722" s="46"/>
      <c r="FG722" s="46"/>
      <c r="FH722" s="46"/>
      <c r="FI722" s="46"/>
      <c r="FJ722" s="46"/>
      <c r="FK722" s="47"/>
      <c r="FL722" s="47"/>
      <c r="FM722" s="47"/>
      <c r="FN722" s="46"/>
      <c r="FO722" s="46"/>
      <c r="FP722" s="46"/>
      <c r="FQ722" s="46"/>
      <c r="FR722" s="46"/>
      <c r="FS722" s="46"/>
      <c r="FT722" s="46"/>
      <c r="FU722" s="46"/>
      <c r="FV722" s="46"/>
      <c r="FW722" s="46"/>
      <c r="FX722" s="46"/>
      <c r="FY722" s="46"/>
      <c r="FZ722" s="46"/>
      <c r="GA722" s="46"/>
      <c r="GB722" s="46"/>
      <c r="GC722" s="47"/>
      <c r="GD722" s="46"/>
      <c r="GE722" s="46"/>
      <c r="GF722" s="46"/>
      <c r="GG722" s="46"/>
      <c r="GH722" s="46"/>
      <c r="GI722" s="46"/>
      <c r="GJ722" s="46"/>
      <c r="GK722" s="46"/>
      <c r="GL722" s="46"/>
      <c r="GM722" s="46"/>
      <c r="GN722" s="46"/>
      <c r="GO722" s="46"/>
      <c r="GP722" s="46"/>
      <c r="GQ722" s="46"/>
      <c r="GR722" s="46"/>
      <c r="GS722" s="46"/>
      <c r="GT722" s="46"/>
      <c r="GU722" s="47"/>
      <c r="GV722" s="46"/>
      <c r="GW722" s="46"/>
      <c r="GX722" s="46"/>
      <c r="GY722" s="46"/>
      <c r="GZ722" s="46"/>
      <c r="HA722" s="46"/>
      <c r="HB722" s="46"/>
      <c r="HC722" s="47"/>
      <c r="HD722" s="46"/>
      <c r="HE722" s="46"/>
      <c r="HF722" s="46"/>
      <c r="HG722" s="46"/>
      <c r="HH722" s="46"/>
      <c r="HI722" s="46"/>
      <c r="HJ722" s="46"/>
      <c r="HK722" s="46"/>
      <c r="HL722" s="46"/>
      <c r="HM722" s="46"/>
      <c r="HN722" s="47"/>
      <c r="HO722" s="46"/>
      <c r="HP722" s="46"/>
      <c r="HQ722" s="46"/>
      <c r="HR722" s="46"/>
      <c r="HS722" s="46"/>
      <c r="HT722" s="46"/>
      <c r="HU722" s="46"/>
      <c r="HV722" s="46"/>
      <c r="HW722" s="46"/>
      <c r="HX722" s="46"/>
      <c r="HY722" s="46"/>
      <c r="HZ722" s="46"/>
      <c r="IA722" s="46"/>
      <c r="IB722" s="46"/>
      <c r="IC722" s="46"/>
      <c r="ID722" s="46"/>
      <c r="IE722" s="46"/>
      <c r="IF722" s="46"/>
      <c r="IG722" s="46"/>
      <c r="IH722" s="46"/>
      <c r="II722" s="46"/>
      <c r="IJ722" s="46"/>
      <c r="IK722" s="46"/>
      <c r="IL722" s="46"/>
      <c r="IM722" s="46"/>
      <c r="IN722" s="46"/>
      <c r="IO722" s="46"/>
      <c r="IP722" s="46"/>
      <c r="IQ722" s="46"/>
      <c r="IR722" s="46"/>
      <c r="IS722" s="46"/>
      <c r="IT722" s="46"/>
      <c r="IU722" s="46"/>
      <c r="IV722" s="46"/>
      <c r="IW722" s="46"/>
      <c r="IX722" s="46"/>
      <c r="IY722" s="46"/>
      <c r="IZ722" s="46"/>
      <c r="JA722" s="46"/>
      <c r="JB722" s="46"/>
      <c r="JC722" s="46"/>
      <c r="JD722" s="46"/>
      <c r="JE722" s="46"/>
      <c r="JF722" s="46"/>
      <c r="JG722" s="46"/>
      <c r="JH722" s="46"/>
      <c r="JI722" s="46"/>
      <c r="JJ722" s="46"/>
      <c r="JK722" s="46"/>
      <c r="JL722" s="46"/>
      <c r="JM722" s="46"/>
      <c r="JN722" s="46"/>
      <c r="JO722" s="46"/>
      <c r="JP722" s="46"/>
      <c r="JQ722" s="46"/>
      <c r="JR722" s="46"/>
      <c r="JS722" s="47"/>
      <c r="JT722" s="46"/>
      <c r="JU722" s="46"/>
      <c r="JV722" s="46"/>
      <c r="JW722" s="46"/>
      <c r="JX722" s="46"/>
      <c r="JY722" s="46"/>
      <c r="JZ722" s="46"/>
      <c r="KA722" s="46"/>
      <c r="KB722" s="46"/>
      <c r="KC722" s="46"/>
      <c r="KD722" s="46"/>
      <c r="KE722" s="46"/>
      <c r="KF722" s="46"/>
      <c r="KG722" s="46"/>
      <c r="KH722" s="46"/>
      <c r="KI722" s="46"/>
      <c r="KJ722" s="46"/>
      <c r="KK722" s="46"/>
      <c r="KL722" s="46"/>
      <c r="KM722" s="46"/>
      <c r="KN722" s="46"/>
      <c r="KO722" s="46"/>
      <c r="KP722" s="46"/>
      <c r="KQ722" s="46"/>
      <c r="KR722" s="46"/>
      <c r="KS722" s="46"/>
      <c r="KT722" s="46"/>
      <c r="KU722" s="46"/>
      <c r="KV722" s="46"/>
      <c r="KW722" s="46"/>
      <c r="KX722" s="46"/>
      <c r="KY722" s="46"/>
      <c r="KZ722" s="46"/>
      <c r="LA722" s="46"/>
      <c r="LB722" s="46"/>
      <c r="LC722" s="46"/>
      <c r="LD722" s="46"/>
      <c r="LE722" s="46"/>
      <c r="LF722" s="46"/>
      <c r="LG722" s="46"/>
      <c r="LH722" s="46"/>
      <c r="LI722" s="46"/>
      <c r="LJ722" s="46"/>
      <c r="LK722" s="46"/>
      <c r="LL722" s="46"/>
      <c r="LM722" s="46"/>
      <c r="LN722" s="46"/>
      <c r="LO722" s="46"/>
      <c r="LP722" s="46"/>
      <c r="LQ722" s="46"/>
      <c r="LR722" s="46"/>
      <c r="LS722" s="46"/>
      <c r="LT722" s="46"/>
      <c r="LU722" s="46"/>
      <c r="LV722" s="46"/>
      <c r="LW722" s="46"/>
      <c r="LX722" s="46"/>
      <c r="LY722" s="46"/>
      <c r="LZ722" s="46"/>
      <c r="MA722" s="46"/>
      <c r="MB722" s="46"/>
      <c r="MC722" s="46"/>
      <c r="MD722" s="46"/>
      <c r="ME722" s="46"/>
      <c r="MF722" s="46"/>
      <c r="MG722" s="46"/>
      <c r="MH722" s="46"/>
      <c r="MI722" s="46"/>
      <c r="MJ722" s="46"/>
      <c r="MK722" s="46"/>
      <c r="ML722" s="46"/>
      <c r="MM722" s="46"/>
      <c r="MN722" s="46"/>
      <c r="MO722" s="46"/>
      <c r="MP722" s="46"/>
      <c r="MQ722" s="46"/>
      <c r="MR722" s="46"/>
      <c r="MS722" s="46"/>
      <c r="MT722" s="46"/>
      <c r="MU722" s="46"/>
      <c r="MV722" s="46"/>
      <c r="MW722" s="46"/>
      <c r="MX722" s="46"/>
      <c r="MY722" s="46"/>
      <c r="MZ722" s="46"/>
      <c r="NA722" s="46"/>
      <c r="NB722" s="46"/>
      <c r="NC722" s="46"/>
      <c r="ND722" s="46"/>
      <c r="NE722" s="46"/>
      <c r="NF722" s="46"/>
      <c r="NG722" s="46"/>
      <c r="NH722" s="46"/>
      <c r="NI722" s="46"/>
      <c r="NJ722" s="46"/>
      <c r="NK722" s="46"/>
      <c r="NL722" s="46"/>
      <c r="NM722" s="46"/>
      <c r="NN722" s="46"/>
      <c r="NO722" s="46"/>
      <c r="NP722" s="46"/>
      <c r="NQ722" s="46"/>
      <c r="NR722" s="46"/>
      <c r="NS722" s="46"/>
      <c r="NT722" s="46"/>
      <c r="NU722" s="46"/>
      <c r="NV722" s="46"/>
      <c r="NW722" s="46"/>
      <c r="NX722" s="46"/>
      <c r="NY722" s="46"/>
      <c r="NZ722" s="46"/>
      <c r="OA722" s="46"/>
      <c r="OB722" s="46"/>
      <c r="OC722" s="46"/>
      <c r="OD722" s="46"/>
      <c r="OE722" s="46"/>
      <c r="OF722" s="46"/>
      <c r="OG722" s="46"/>
      <c r="OH722" s="46"/>
      <c r="OI722" s="46"/>
      <c r="OJ722" s="46"/>
      <c r="OK722" s="46"/>
      <c r="OL722" s="46"/>
      <c r="OM722" s="46"/>
      <c r="ON722" s="46"/>
      <c r="OO722" s="46"/>
      <c r="OP722" s="46"/>
      <c r="OQ722" s="46"/>
      <c r="OR722" s="46"/>
      <c r="OS722" s="46"/>
      <c r="OT722" s="46"/>
      <c r="OU722" s="46"/>
      <c r="OV722" s="46"/>
      <c r="OW722" s="46"/>
      <c r="OX722" s="46"/>
      <c r="OY722" s="46"/>
      <c r="OZ722" s="46"/>
      <c r="PA722" s="46"/>
      <c r="PB722" s="46"/>
      <c r="PC722" s="46"/>
      <c r="PD722" s="46"/>
      <c r="PE722" s="46"/>
      <c r="PF722" s="46"/>
      <c r="PG722" s="46"/>
      <c r="PH722" s="46"/>
      <c r="PI722" s="46"/>
      <c r="PJ722" s="46"/>
      <c r="PK722" s="46"/>
      <c r="PL722" s="46"/>
      <c r="PM722" s="46"/>
      <c r="PN722" s="46"/>
      <c r="PO722" s="46"/>
      <c r="PP722" s="46"/>
      <c r="PQ722" s="46"/>
      <c r="PR722" s="46"/>
      <c r="PS722" s="46"/>
      <c r="PT722" s="46"/>
      <c r="PU722" s="46"/>
      <c r="PV722" s="46"/>
      <c r="PW722" s="46"/>
      <c r="PX722" s="46"/>
      <c r="PY722" s="46"/>
      <c r="PZ722" s="46"/>
      <c r="QA722" s="46"/>
      <c r="QB722" s="46"/>
      <c r="QC722" s="46"/>
      <c r="QD722" s="46"/>
      <c r="QE722" s="46"/>
      <c r="QF722" s="46"/>
      <c r="QG722" s="46"/>
      <c r="QH722" s="46"/>
      <c r="QI722" s="46"/>
      <c r="QJ722" s="46"/>
      <c r="QK722" s="20"/>
      <c r="QL722" s="33"/>
      <c r="QM722" s="33"/>
      <c r="QN722" s="33"/>
      <c r="QO722" s="33"/>
      <c r="QP722" s="33"/>
      <c r="QQ722" s="33"/>
      <c r="QR722" s="33"/>
      <c r="QS722" s="1"/>
    </row>
    <row r="723" spans="1:461" s="13" customFormat="1" ht="12" customHeight="1" x14ac:dyDescent="0.2">
      <c r="A723" s="44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  <c r="AM723" s="47"/>
      <c r="AN723" s="47"/>
      <c r="AO723" s="46"/>
      <c r="AP723" s="46"/>
      <c r="AQ723" s="46"/>
      <c r="AR723" s="46"/>
      <c r="AS723" s="46"/>
      <c r="AT723" s="46"/>
      <c r="AU723" s="46"/>
      <c r="AV723" s="46"/>
      <c r="AW723" s="46"/>
      <c r="AX723" s="46"/>
      <c r="AY723" s="46"/>
      <c r="AZ723" s="46"/>
      <c r="BA723" s="46"/>
      <c r="BB723" s="46"/>
      <c r="BC723" s="46"/>
      <c r="BD723" s="46"/>
      <c r="BE723" s="46"/>
      <c r="BF723" s="46"/>
      <c r="BG723" s="46"/>
      <c r="BH723" s="46"/>
      <c r="BI723" s="46"/>
      <c r="BJ723" s="46"/>
      <c r="BK723" s="46"/>
      <c r="BL723" s="46"/>
      <c r="BM723" s="46"/>
      <c r="BN723" s="46"/>
      <c r="BO723" s="46"/>
      <c r="BP723" s="46"/>
      <c r="BQ723" s="46"/>
      <c r="BR723" s="46"/>
      <c r="BS723" s="46"/>
      <c r="BT723" s="46"/>
      <c r="BU723" s="46"/>
      <c r="BV723" s="46"/>
      <c r="BW723" s="46"/>
      <c r="BX723" s="46"/>
      <c r="BY723" s="46"/>
      <c r="BZ723" s="46"/>
      <c r="CA723" s="46"/>
      <c r="CB723" s="46"/>
      <c r="CC723" s="46"/>
      <c r="CD723" s="46"/>
      <c r="CE723" s="46"/>
      <c r="CF723" s="46"/>
      <c r="CG723" s="46"/>
      <c r="CH723" s="46"/>
      <c r="CI723" s="46"/>
      <c r="CJ723" s="46"/>
      <c r="CK723" s="46"/>
      <c r="CL723" s="46"/>
      <c r="CM723" s="46"/>
      <c r="CN723" s="46"/>
      <c r="CO723" s="46"/>
      <c r="CP723" s="46"/>
      <c r="CQ723" s="46"/>
      <c r="CR723" s="46"/>
      <c r="CS723" s="46"/>
      <c r="CT723" s="46"/>
      <c r="CU723" s="46"/>
      <c r="CV723" s="46"/>
      <c r="CW723" s="46"/>
      <c r="CX723" s="46"/>
      <c r="CY723" s="46"/>
      <c r="CZ723" s="46"/>
      <c r="DA723" s="46"/>
      <c r="DB723" s="46"/>
      <c r="DC723" s="46"/>
      <c r="DD723" s="46"/>
      <c r="DE723" s="46"/>
      <c r="DF723" s="46"/>
      <c r="DG723" s="46"/>
      <c r="DH723" s="46"/>
      <c r="DI723" s="46"/>
      <c r="DJ723" s="46"/>
      <c r="DK723" s="46"/>
      <c r="DL723" s="47"/>
      <c r="DM723" s="46"/>
      <c r="DN723" s="46"/>
      <c r="DO723" s="46"/>
      <c r="DP723" s="46"/>
      <c r="DQ723" s="46"/>
      <c r="DR723" s="46"/>
      <c r="DS723" s="46"/>
      <c r="DT723" s="46"/>
      <c r="DU723" s="46"/>
      <c r="DV723" s="46"/>
      <c r="DW723" s="46"/>
      <c r="DX723" s="46"/>
      <c r="DY723" s="46"/>
      <c r="DZ723" s="46"/>
      <c r="EA723" s="46"/>
      <c r="EB723" s="46"/>
      <c r="EC723" s="46"/>
      <c r="ED723" s="46"/>
      <c r="EE723" s="46"/>
      <c r="EF723" s="46"/>
      <c r="EG723" s="46"/>
      <c r="EH723" s="46"/>
      <c r="EI723" s="46"/>
      <c r="EJ723" s="46"/>
      <c r="EK723" s="46"/>
      <c r="EL723" s="46"/>
      <c r="EM723" s="46"/>
      <c r="EN723" s="46"/>
      <c r="EO723" s="46"/>
      <c r="EP723" s="46"/>
      <c r="EQ723" s="46"/>
      <c r="ER723" s="46"/>
      <c r="ES723" s="46"/>
      <c r="ET723" s="46"/>
      <c r="EU723" s="46"/>
      <c r="EV723" s="46"/>
      <c r="EW723" s="46"/>
      <c r="EX723" s="46"/>
      <c r="EY723" s="46"/>
      <c r="EZ723" s="46"/>
      <c r="FA723" s="46"/>
      <c r="FB723" s="46"/>
      <c r="FC723" s="46"/>
      <c r="FD723" s="46"/>
      <c r="FE723" s="46"/>
      <c r="FF723" s="46"/>
      <c r="FG723" s="46"/>
      <c r="FH723" s="46"/>
      <c r="FI723" s="46"/>
      <c r="FJ723" s="46"/>
      <c r="FK723" s="47"/>
      <c r="FL723" s="47"/>
      <c r="FM723" s="47"/>
      <c r="FN723" s="46"/>
      <c r="FO723" s="46"/>
      <c r="FP723" s="46"/>
      <c r="FQ723" s="46"/>
      <c r="FR723" s="46"/>
      <c r="FS723" s="46"/>
      <c r="FT723" s="46"/>
      <c r="FU723" s="46"/>
      <c r="FV723" s="46"/>
      <c r="FW723" s="46"/>
      <c r="FX723" s="46"/>
      <c r="FY723" s="46"/>
      <c r="FZ723" s="46"/>
      <c r="GA723" s="46"/>
      <c r="GB723" s="46"/>
      <c r="GC723" s="47"/>
      <c r="GD723" s="46"/>
      <c r="GE723" s="46"/>
      <c r="GF723" s="46"/>
      <c r="GG723" s="46"/>
      <c r="GH723" s="46"/>
      <c r="GI723" s="46"/>
      <c r="GJ723" s="46"/>
      <c r="GK723" s="46"/>
      <c r="GL723" s="46"/>
      <c r="GM723" s="46"/>
      <c r="GN723" s="46"/>
      <c r="GO723" s="46"/>
      <c r="GP723" s="46"/>
      <c r="GQ723" s="46"/>
      <c r="GR723" s="46"/>
      <c r="GS723" s="46"/>
      <c r="GT723" s="46"/>
      <c r="GU723" s="47"/>
      <c r="GV723" s="46"/>
      <c r="GW723" s="46"/>
      <c r="GX723" s="46"/>
      <c r="GY723" s="46"/>
      <c r="GZ723" s="46"/>
      <c r="HA723" s="46"/>
      <c r="HB723" s="46"/>
      <c r="HC723" s="47"/>
      <c r="HD723" s="46"/>
      <c r="HE723" s="46"/>
      <c r="HF723" s="46"/>
      <c r="HG723" s="46"/>
      <c r="HH723" s="46"/>
      <c r="HI723" s="46"/>
      <c r="HJ723" s="46"/>
      <c r="HK723" s="46"/>
      <c r="HL723" s="46"/>
      <c r="HM723" s="46"/>
      <c r="HN723" s="47"/>
      <c r="HO723" s="46"/>
      <c r="HP723" s="46"/>
      <c r="HQ723" s="46"/>
      <c r="HR723" s="46"/>
      <c r="HS723" s="46"/>
      <c r="HT723" s="46"/>
      <c r="HU723" s="46"/>
      <c r="HV723" s="46"/>
      <c r="HW723" s="46"/>
      <c r="HX723" s="46"/>
      <c r="HY723" s="46"/>
      <c r="HZ723" s="46"/>
      <c r="IA723" s="46"/>
      <c r="IB723" s="46"/>
      <c r="IC723" s="46"/>
      <c r="ID723" s="46"/>
      <c r="IE723" s="46"/>
      <c r="IF723" s="46"/>
      <c r="IG723" s="46"/>
      <c r="IH723" s="46"/>
      <c r="II723" s="46"/>
      <c r="IJ723" s="46"/>
      <c r="IK723" s="46"/>
      <c r="IL723" s="46"/>
      <c r="IM723" s="46"/>
      <c r="IN723" s="46"/>
      <c r="IO723" s="46"/>
      <c r="IP723" s="46"/>
      <c r="IQ723" s="46"/>
      <c r="IR723" s="46"/>
      <c r="IS723" s="46"/>
      <c r="IT723" s="46"/>
      <c r="IU723" s="46"/>
      <c r="IV723" s="46"/>
      <c r="IW723" s="46"/>
      <c r="IX723" s="46"/>
      <c r="IY723" s="46"/>
      <c r="IZ723" s="46"/>
      <c r="JA723" s="46"/>
      <c r="JB723" s="46"/>
      <c r="JC723" s="46"/>
      <c r="JD723" s="46"/>
      <c r="JE723" s="46"/>
      <c r="JF723" s="46"/>
      <c r="JG723" s="46"/>
      <c r="JH723" s="46"/>
      <c r="JI723" s="46"/>
      <c r="JJ723" s="46"/>
      <c r="JK723" s="46"/>
      <c r="JL723" s="46"/>
      <c r="JM723" s="46"/>
      <c r="JN723" s="46"/>
      <c r="JO723" s="46"/>
      <c r="JP723" s="46"/>
      <c r="JQ723" s="46"/>
      <c r="JR723" s="46"/>
      <c r="JS723" s="47"/>
      <c r="JT723" s="46"/>
      <c r="JU723" s="46"/>
      <c r="JV723" s="46"/>
      <c r="JW723" s="46"/>
      <c r="JX723" s="46"/>
      <c r="JY723" s="46"/>
      <c r="JZ723" s="46"/>
      <c r="KA723" s="46"/>
      <c r="KB723" s="46"/>
      <c r="KC723" s="46"/>
      <c r="KD723" s="46"/>
      <c r="KE723" s="46"/>
      <c r="KF723" s="46"/>
      <c r="KG723" s="46"/>
      <c r="KH723" s="46"/>
      <c r="KI723" s="46"/>
      <c r="KJ723" s="46"/>
      <c r="KK723" s="46"/>
      <c r="KL723" s="46"/>
      <c r="KM723" s="46"/>
      <c r="KN723" s="46"/>
      <c r="KO723" s="46"/>
      <c r="KP723" s="46"/>
      <c r="KQ723" s="46"/>
      <c r="KR723" s="46"/>
      <c r="KS723" s="46"/>
      <c r="KT723" s="46"/>
      <c r="KU723" s="46"/>
      <c r="KV723" s="46"/>
      <c r="KW723" s="46"/>
      <c r="KX723" s="46"/>
      <c r="KY723" s="46"/>
      <c r="KZ723" s="46"/>
      <c r="LA723" s="46"/>
      <c r="LB723" s="46"/>
      <c r="LC723" s="46"/>
      <c r="LD723" s="46"/>
      <c r="LE723" s="46"/>
      <c r="LF723" s="46"/>
      <c r="LG723" s="46"/>
      <c r="LH723" s="46"/>
      <c r="LI723" s="46"/>
      <c r="LJ723" s="46"/>
      <c r="LK723" s="46"/>
      <c r="LL723" s="46"/>
      <c r="LM723" s="46"/>
      <c r="LN723" s="46"/>
      <c r="LO723" s="46"/>
      <c r="LP723" s="46"/>
      <c r="LQ723" s="46"/>
      <c r="LR723" s="46"/>
      <c r="LS723" s="46"/>
      <c r="LT723" s="46"/>
      <c r="LU723" s="46"/>
      <c r="LV723" s="46"/>
      <c r="LW723" s="46"/>
      <c r="LX723" s="46"/>
      <c r="LY723" s="46"/>
      <c r="LZ723" s="46"/>
      <c r="MA723" s="46"/>
      <c r="MB723" s="46"/>
      <c r="MC723" s="46"/>
      <c r="MD723" s="46"/>
      <c r="ME723" s="46"/>
      <c r="MF723" s="46"/>
      <c r="MG723" s="46"/>
      <c r="MH723" s="46"/>
      <c r="MI723" s="46"/>
      <c r="MJ723" s="46"/>
      <c r="MK723" s="46"/>
      <c r="ML723" s="46"/>
      <c r="MM723" s="46"/>
      <c r="MN723" s="46"/>
      <c r="MO723" s="46"/>
      <c r="MP723" s="46"/>
      <c r="MQ723" s="46"/>
      <c r="MR723" s="46"/>
      <c r="MS723" s="46"/>
      <c r="MT723" s="46"/>
      <c r="MU723" s="46"/>
      <c r="MV723" s="46"/>
      <c r="MW723" s="46"/>
      <c r="MX723" s="46"/>
      <c r="MY723" s="46"/>
      <c r="MZ723" s="46"/>
      <c r="NA723" s="46"/>
      <c r="NB723" s="46"/>
      <c r="NC723" s="46"/>
      <c r="ND723" s="46"/>
      <c r="NE723" s="46"/>
      <c r="NF723" s="46"/>
      <c r="NG723" s="46"/>
      <c r="NH723" s="46"/>
      <c r="NI723" s="46"/>
      <c r="NJ723" s="46"/>
      <c r="NK723" s="46"/>
      <c r="NL723" s="46"/>
      <c r="NM723" s="46"/>
      <c r="NN723" s="46"/>
      <c r="NO723" s="46"/>
      <c r="NP723" s="46"/>
      <c r="NQ723" s="46"/>
      <c r="NR723" s="46"/>
      <c r="NS723" s="46"/>
      <c r="NT723" s="46"/>
      <c r="NU723" s="46"/>
      <c r="NV723" s="46"/>
      <c r="NW723" s="46"/>
      <c r="NX723" s="46"/>
      <c r="NY723" s="46"/>
      <c r="NZ723" s="46"/>
      <c r="OA723" s="46"/>
      <c r="OB723" s="46"/>
      <c r="OC723" s="46"/>
      <c r="OD723" s="46"/>
      <c r="OE723" s="46"/>
      <c r="OF723" s="46"/>
      <c r="OG723" s="46"/>
      <c r="OH723" s="46"/>
      <c r="OI723" s="46"/>
      <c r="OJ723" s="46"/>
      <c r="OK723" s="46"/>
      <c r="OL723" s="46"/>
      <c r="OM723" s="46"/>
      <c r="ON723" s="46"/>
      <c r="OO723" s="46"/>
      <c r="OP723" s="46"/>
      <c r="OQ723" s="46"/>
      <c r="OR723" s="46"/>
      <c r="OS723" s="46"/>
      <c r="OT723" s="46"/>
      <c r="OU723" s="46"/>
      <c r="OV723" s="46"/>
      <c r="OW723" s="46"/>
      <c r="OX723" s="46"/>
      <c r="OY723" s="46"/>
      <c r="OZ723" s="46"/>
      <c r="PA723" s="46"/>
      <c r="PB723" s="46"/>
      <c r="PC723" s="46"/>
      <c r="PD723" s="46"/>
      <c r="PE723" s="46"/>
      <c r="PF723" s="46"/>
      <c r="PG723" s="46"/>
      <c r="PH723" s="46"/>
      <c r="PI723" s="46"/>
      <c r="PJ723" s="46"/>
      <c r="PK723" s="46"/>
      <c r="PL723" s="46"/>
      <c r="PM723" s="46"/>
      <c r="PN723" s="46"/>
      <c r="PO723" s="46"/>
      <c r="PP723" s="46"/>
      <c r="PQ723" s="46"/>
      <c r="PR723" s="46"/>
      <c r="PS723" s="46"/>
      <c r="PT723" s="46"/>
      <c r="PU723" s="46"/>
      <c r="PV723" s="46"/>
      <c r="PW723" s="46"/>
      <c r="PX723" s="46"/>
      <c r="PY723" s="46"/>
      <c r="PZ723" s="46"/>
      <c r="QA723" s="46"/>
      <c r="QB723" s="46"/>
      <c r="QC723" s="46"/>
      <c r="QD723" s="46"/>
      <c r="QE723" s="46"/>
      <c r="QF723" s="46"/>
      <c r="QG723" s="46"/>
      <c r="QH723" s="46"/>
      <c r="QI723" s="46"/>
      <c r="QJ723" s="46"/>
      <c r="QK723" s="20"/>
      <c r="QL723" s="33"/>
      <c r="QM723" s="33"/>
      <c r="QN723" s="33"/>
      <c r="QO723" s="33"/>
      <c r="QP723" s="33"/>
      <c r="QQ723" s="33"/>
      <c r="QR723" s="33"/>
      <c r="QS723" s="1"/>
    </row>
    <row r="724" spans="1:461" s="13" customFormat="1" ht="12" customHeight="1" x14ac:dyDescent="0.2">
      <c r="A724" s="44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7"/>
      <c r="U724" s="47"/>
      <c r="V724" s="47"/>
      <c r="W724" s="47"/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  <c r="AM724" s="47"/>
      <c r="AN724" s="47"/>
      <c r="AO724" s="46"/>
      <c r="AP724" s="46"/>
      <c r="AQ724" s="46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  <c r="BD724" s="46"/>
      <c r="BE724" s="46"/>
      <c r="BF724" s="46"/>
      <c r="BG724" s="46"/>
      <c r="BH724" s="46"/>
      <c r="BI724" s="46"/>
      <c r="BJ724" s="46"/>
      <c r="BK724" s="46"/>
      <c r="BL724" s="46"/>
      <c r="BM724" s="46"/>
      <c r="BN724" s="46"/>
      <c r="BO724" s="46"/>
      <c r="BP724" s="46"/>
      <c r="BQ724" s="46"/>
      <c r="BR724" s="46"/>
      <c r="BS724" s="46"/>
      <c r="BT724" s="46"/>
      <c r="BU724" s="46"/>
      <c r="BV724" s="46"/>
      <c r="BW724" s="46"/>
      <c r="BX724" s="46"/>
      <c r="BY724" s="46"/>
      <c r="BZ724" s="46"/>
      <c r="CA724" s="46"/>
      <c r="CB724" s="46"/>
      <c r="CC724" s="46"/>
      <c r="CD724" s="46"/>
      <c r="CE724" s="46"/>
      <c r="CF724" s="46"/>
      <c r="CG724" s="46"/>
      <c r="CH724" s="46"/>
      <c r="CI724" s="46"/>
      <c r="CJ724" s="46"/>
      <c r="CK724" s="46"/>
      <c r="CL724" s="46"/>
      <c r="CM724" s="46"/>
      <c r="CN724" s="46"/>
      <c r="CO724" s="46"/>
      <c r="CP724" s="46"/>
      <c r="CQ724" s="46"/>
      <c r="CR724" s="46"/>
      <c r="CS724" s="46"/>
      <c r="CT724" s="46"/>
      <c r="CU724" s="46"/>
      <c r="CV724" s="46"/>
      <c r="CW724" s="46"/>
      <c r="CX724" s="46"/>
      <c r="CY724" s="46"/>
      <c r="CZ724" s="46"/>
      <c r="DA724" s="46"/>
      <c r="DB724" s="46"/>
      <c r="DC724" s="46"/>
      <c r="DD724" s="46"/>
      <c r="DE724" s="46"/>
      <c r="DF724" s="46"/>
      <c r="DG724" s="46"/>
      <c r="DH724" s="46"/>
      <c r="DI724" s="46"/>
      <c r="DJ724" s="46"/>
      <c r="DK724" s="46"/>
      <c r="DL724" s="47"/>
      <c r="DM724" s="46"/>
      <c r="DN724" s="46"/>
      <c r="DO724" s="46"/>
      <c r="DP724" s="46"/>
      <c r="DQ724" s="46"/>
      <c r="DR724" s="46"/>
      <c r="DS724" s="46"/>
      <c r="DT724" s="46"/>
      <c r="DU724" s="46"/>
      <c r="DV724" s="46"/>
      <c r="DW724" s="46"/>
      <c r="DX724" s="46"/>
      <c r="DY724" s="46"/>
      <c r="DZ724" s="46"/>
      <c r="EA724" s="46"/>
      <c r="EB724" s="46"/>
      <c r="EC724" s="46"/>
      <c r="ED724" s="46"/>
      <c r="EE724" s="46"/>
      <c r="EF724" s="46"/>
      <c r="EG724" s="46"/>
      <c r="EH724" s="46"/>
      <c r="EI724" s="46"/>
      <c r="EJ724" s="46"/>
      <c r="EK724" s="46"/>
      <c r="EL724" s="46"/>
      <c r="EM724" s="46"/>
      <c r="EN724" s="46"/>
      <c r="EO724" s="46"/>
      <c r="EP724" s="46"/>
      <c r="EQ724" s="46"/>
      <c r="ER724" s="46"/>
      <c r="ES724" s="46"/>
      <c r="ET724" s="46"/>
      <c r="EU724" s="46"/>
      <c r="EV724" s="46"/>
      <c r="EW724" s="46"/>
      <c r="EX724" s="46"/>
      <c r="EY724" s="46"/>
      <c r="EZ724" s="46"/>
      <c r="FA724" s="46"/>
      <c r="FB724" s="46"/>
      <c r="FC724" s="46"/>
      <c r="FD724" s="46"/>
      <c r="FE724" s="46"/>
      <c r="FF724" s="46"/>
      <c r="FG724" s="46"/>
      <c r="FH724" s="46"/>
      <c r="FI724" s="46"/>
      <c r="FJ724" s="46"/>
      <c r="FK724" s="47"/>
      <c r="FL724" s="47"/>
      <c r="FM724" s="47"/>
      <c r="FN724" s="46"/>
      <c r="FO724" s="46"/>
      <c r="FP724" s="46"/>
      <c r="FQ724" s="46"/>
      <c r="FR724" s="46"/>
      <c r="FS724" s="46"/>
      <c r="FT724" s="46"/>
      <c r="FU724" s="46"/>
      <c r="FV724" s="46"/>
      <c r="FW724" s="46"/>
      <c r="FX724" s="46"/>
      <c r="FY724" s="46"/>
      <c r="FZ724" s="46"/>
      <c r="GA724" s="46"/>
      <c r="GB724" s="46"/>
      <c r="GC724" s="47"/>
      <c r="GD724" s="46"/>
      <c r="GE724" s="46"/>
      <c r="GF724" s="46"/>
      <c r="GG724" s="46"/>
      <c r="GH724" s="46"/>
      <c r="GI724" s="46"/>
      <c r="GJ724" s="46"/>
      <c r="GK724" s="46"/>
      <c r="GL724" s="46"/>
      <c r="GM724" s="46"/>
      <c r="GN724" s="46"/>
      <c r="GO724" s="46"/>
      <c r="GP724" s="46"/>
      <c r="GQ724" s="46"/>
      <c r="GR724" s="46"/>
      <c r="GS724" s="46"/>
      <c r="GT724" s="46"/>
      <c r="GU724" s="47"/>
      <c r="GV724" s="46"/>
      <c r="GW724" s="46"/>
      <c r="GX724" s="46"/>
      <c r="GY724" s="46"/>
      <c r="GZ724" s="46"/>
      <c r="HA724" s="46"/>
      <c r="HB724" s="46"/>
      <c r="HC724" s="47"/>
      <c r="HD724" s="46"/>
      <c r="HE724" s="46"/>
      <c r="HF724" s="46"/>
      <c r="HG724" s="46"/>
      <c r="HH724" s="46"/>
      <c r="HI724" s="46"/>
      <c r="HJ724" s="46"/>
      <c r="HK724" s="46"/>
      <c r="HL724" s="46"/>
      <c r="HM724" s="46"/>
      <c r="HN724" s="47"/>
      <c r="HO724" s="46"/>
      <c r="HP724" s="46"/>
      <c r="HQ724" s="46"/>
      <c r="HR724" s="46"/>
      <c r="HS724" s="46"/>
      <c r="HT724" s="46"/>
      <c r="HU724" s="46"/>
      <c r="HV724" s="46"/>
      <c r="HW724" s="46"/>
      <c r="HX724" s="46"/>
      <c r="HY724" s="46"/>
      <c r="HZ724" s="46"/>
      <c r="IA724" s="46"/>
      <c r="IB724" s="46"/>
      <c r="IC724" s="46"/>
      <c r="ID724" s="46"/>
      <c r="IE724" s="46"/>
      <c r="IF724" s="46"/>
      <c r="IG724" s="46"/>
      <c r="IH724" s="46"/>
      <c r="II724" s="46"/>
      <c r="IJ724" s="46"/>
      <c r="IK724" s="46"/>
      <c r="IL724" s="46"/>
      <c r="IM724" s="46"/>
      <c r="IN724" s="46"/>
      <c r="IO724" s="46"/>
      <c r="IP724" s="46"/>
      <c r="IQ724" s="46"/>
      <c r="IR724" s="46"/>
      <c r="IS724" s="46"/>
      <c r="IT724" s="46"/>
      <c r="IU724" s="46"/>
      <c r="IV724" s="46"/>
      <c r="IW724" s="46"/>
      <c r="IX724" s="46"/>
      <c r="IY724" s="46"/>
      <c r="IZ724" s="46"/>
      <c r="JA724" s="46"/>
      <c r="JB724" s="46"/>
      <c r="JC724" s="46"/>
      <c r="JD724" s="46"/>
      <c r="JE724" s="46"/>
      <c r="JF724" s="46"/>
      <c r="JG724" s="46"/>
      <c r="JH724" s="46"/>
      <c r="JI724" s="46"/>
      <c r="JJ724" s="46"/>
      <c r="JK724" s="46"/>
      <c r="JL724" s="46"/>
      <c r="JM724" s="46"/>
      <c r="JN724" s="46"/>
      <c r="JO724" s="46"/>
      <c r="JP724" s="46"/>
      <c r="JQ724" s="46"/>
      <c r="JR724" s="46"/>
      <c r="JS724" s="47"/>
      <c r="JT724" s="46"/>
      <c r="JU724" s="46"/>
      <c r="JV724" s="46"/>
      <c r="JW724" s="46"/>
      <c r="JX724" s="46"/>
      <c r="JY724" s="46"/>
      <c r="JZ724" s="46"/>
      <c r="KA724" s="46"/>
      <c r="KB724" s="46"/>
      <c r="KC724" s="46"/>
      <c r="KD724" s="46"/>
      <c r="KE724" s="46"/>
      <c r="KF724" s="46"/>
      <c r="KG724" s="46"/>
      <c r="KH724" s="46"/>
      <c r="KI724" s="46"/>
      <c r="KJ724" s="46"/>
      <c r="KK724" s="46"/>
      <c r="KL724" s="46"/>
      <c r="KM724" s="46"/>
      <c r="KN724" s="46"/>
      <c r="KO724" s="46"/>
      <c r="KP724" s="46"/>
      <c r="KQ724" s="46"/>
      <c r="KR724" s="46"/>
      <c r="KS724" s="46"/>
      <c r="KT724" s="46"/>
      <c r="KU724" s="46"/>
      <c r="KV724" s="46"/>
      <c r="KW724" s="46"/>
      <c r="KX724" s="46"/>
      <c r="KY724" s="46"/>
      <c r="KZ724" s="46"/>
      <c r="LA724" s="46"/>
      <c r="LB724" s="46"/>
      <c r="LC724" s="46"/>
      <c r="LD724" s="46"/>
      <c r="LE724" s="46"/>
      <c r="LF724" s="46"/>
      <c r="LG724" s="46"/>
      <c r="LH724" s="46"/>
      <c r="LI724" s="46"/>
      <c r="LJ724" s="46"/>
      <c r="LK724" s="46"/>
      <c r="LL724" s="46"/>
      <c r="LM724" s="46"/>
      <c r="LN724" s="46"/>
      <c r="LO724" s="46"/>
      <c r="LP724" s="46"/>
      <c r="LQ724" s="46"/>
      <c r="LR724" s="46"/>
      <c r="LS724" s="46"/>
      <c r="LT724" s="46"/>
      <c r="LU724" s="46"/>
      <c r="LV724" s="46"/>
      <c r="LW724" s="46"/>
      <c r="LX724" s="46"/>
      <c r="LY724" s="46"/>
      <c r="LZ724" s="46"/>
      <c r="MA724" s="46"/>
      <c r="MB724" s="46"/>
      <c r="MC724" s="46"/>
      <c r="MD724" s="46"/>
      <c r="ME724" s="46"/>
      <c r="MF724" s="46"/>
      <c r="MG724" s="46"/>
      <c r="MH724" s="46"/>
      <c r="MI724" s="46"/>
      <c r="MJ724" s="46"/>
      <c r="MK724" s="46"/>
      <c r="ML724" s="46"/>
      <c r="MM724" s="46"/>
      <c r="MN724" s="46"/>
      <c r="MO724" s="46"/>
      <c r="MP724" s="46"/>
      <c r="MQ724" s="46"/>
      <c r="MR724" s="46"/>
      <c r="MS724" s="46"/>
      <c r="MT724" s="46"/>
      <c r="MU724" s="46"/>
      <c r="MV724" s="46"/>
      <c r="MW724" s="46"/>
      <c r="MX724" s="46"/>
      <c r="MY724" s="46"/>
      <c r="MZ724" s="46"/>
      <c r="NA724" s="46"/>
      <c r="NB724" s="46"/>
      <c r="NC724" s="46"/>
      <c r="ND724" s="46"/>
      <c r="NE724" s="46"/>
      <c r="NF724" s="46"/>
      <c r="NG724" s="46"/>
      <c r="NH724" s="46"/>
      <c r="NI724" s="46"/>
      <c r="NJ724" s="46"/>
      <c r="NK724" s="46"/>
      <c r="NL724" s="46"/>
      <c r="NM724" s="46"/>
      <c r="NN724" s="46"/>
      <c r="NO724" s="46"/>
      <c r="NP724" s="46"/>
      <c r="NQ724" s="46"/>
      <c r="NR724" s="46"/>
      <c r="NS724" s="46"/>
      <c r="NT724" s="46"/>
      <c r="NU724" s="46"/>
      <c r="NV724" s="46"/>
      <c r="NW724" s="46"/>
      <c r="NX724" s="46"/>
      <c r="NY724" s="46"/>
      <c r="NZ724" s="46"/>
      <c r="OA724" s="46"/>
      <c r="OB724" s="46"/>
      <c r="OC724" s="46"/>
      <c r="OD724" s="46"/>
      <c r="OE724" s="46"/>
      <c r="OF724" s="46"/>
      <c r="OG724" s="46"/>
      <c r="OH724" s="46"/>
      <c r="OI724" s="46"/>
      <c r="OJ724" s="46"/>
      <c r="OK724" s="46"/>
      <c r="OL724" s="46"/>
      <c r="OM724" s="46"/>
      <c r="ON724" s="46"/>
      <c r="OO724" s="46"/>
      <c r="OP724" s="46"/>
      <c r="OQ724" s="46"/>
      <c r="OR724" s="46"/>
      <c r="OS724" s="46"/>
      <c r="OT724" s="46"/>
      <c r="OU724" s="46"/>
      <c r="OV724" s="46"/>
      <c r="OW724" s="46"/>
      <c r="OX724" s="46"/>
      <c r="OY724" s="46"/>
      <c r="OZ724" s="46"/>
      <c r="PA724" s="46"/>
      <c r="PB724" s="46"/>
      <c r="PC724" s="46"/>
      <c r="PD724" s="46"/>
      <c r="PE724" s="46"/>
      <c r="PF724" s="46"/>
      <c r="PG724" s="46"/>
      <c r="PH724" s="46"/>
      <c r="PI724" s="46"/>
      <c r="PJ724" s="46"/>
      <c r="PK724" s="46"/>
      <c r="PL724" s="46"/>
      <c r="PM724" s="46"/>
      <c r="PN724" s="46"/>
      <c r="PO724" s="46"/>
      <c r="PP724" s="46"/>
      <c r="PQ724" s="46"/>
      <c r="PR724" s="46"/>
      <c r="PS724" s="46"/>
      <c r="PT724" s="46"/>
      <c r="PU724" s="46"/>
      <c r="PV724" s="46"/>
      <c r="PW724" s="46"/>
      <c r="PX724" s="46"/>
      <c r="PY724" s="46"/>
      <c r="PZ724" s="46"/>
      <c r="QA724" s="46"/>
      <c r="QB724" s="46"/>
      <c r="QC724" s="46"/>
      <c r="QD724" s="46"/>
      <c r="QE724" s="46"/>
      <c r="QF724" s="46"/>
      <c r="QG724" s="46"/>
      <c r="QH724" s="46"/>
      <c r="QI724" s="46"/>
      <c r="QJ724" s="46"/>
      <c r="QK724" s="20"/>
      <c r="QL724" s="33"/>
      <c r="QM724" s="33"/>
      <c r="QN724" s="33"/>
      <c r="QO724" s="33"/>
      <c r="QP724" s="33"/>
      <c r="QQ724" s="33"/>
      <c r="QR724" s="33"/>
      <c r="QS724" s="1"/>
    </row>
    <row r="725" spans="1:461" x14ac:dyDescent="0.2">
      <c r="A725" s="17"/>
      <c r="B725" s="1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QK725" s="3"/>
      <c r="QL725" s="33"/>
      <c r="QM725" s="33"/>
      <c r="QN725" s="33"/>
      <c r="QO725" s="33"/>
      <c r="QP725" s="33"/>
      <c r="QQ725" s="33"/>
      <c r="QR725" s="33"/>
    </row>
    <row r="726" spans="1:461" s="2" customFormat="1" x14ac:dyDescent="0.2">
      <c r="A726" s="48"/>
      <c r="B726" s="4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9"/>
      <c r="O726" s="39"/>
      <c r="P726" s="39"/>
      <c r="Q726" s="39"/>
      <c r="R726" s="39"/>
      <c r="S726" s="39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1"/>
      <c r="AP726" s="41"/>
      <c r="AQ726" s="41"/>
      <c r="AR726" s="41"/>
      <c r="AS726" s="41"/>
      <c r="AT726" s="39"/>
      <c r="AU726" s="39"/>
      <c r="AV726" s="39"/>
      <c r="AW726" s="39"/>
      <c r="AX726" s="39"/>
      <c r="AY726" s="39"/>
      <c r="AZ726" s="39"/>
      <c r="BA726" s="39"/>
      <c r="BB726" s="39"/>
      <c r="BC726" s="39"/>
      <c r="BD726" s="39"/>
      <c r="BE726" s="39"/>
      <c r="BF726" s="39"/>
      <c r="BG726" s="39"/>
      <c r="BH726" s="39"/>
      <c r="BI726" s="39"/>
      <c r="BJ726" s="39"/>
      <c r="BK726" s="39"/>
      <c r="BL726" s="41"/>
      <c r="BM726" s="41"/>
      <c r="BN726" s="41"/>
      <c r="BO726" s="41"/>
      <c r="BP726" s="41"/>
      <c r="BQ726" s="41"/>
      <c r="BR726" s="41"/>
      <c r="BS726" s="41"/>
      <c r="BT726" s="41"/>
      <c r="BU726" s="41"/>
      <c r="BV726" s="41"/>
      <c r="BW726" s="41"/>
      <c r="BX726" s="39"/>
      <c r="BY726" s="39"/>
      <c r="BZ726" s="39"/>
      <c r="CA726" s="39"/>
      <c r="CB726" s="39"/>
      <c r="CC726" s="39"/>
      <c r="CD726" s="39"/>
      <c r="CE726" s="39"/>
      <c r="CF726" s="39"/>
      <c r="CG726" s="39"/>
      <c r="CH726" s="41"/>
      <c r="CI726" s="41"/>
      <c r="CJ726" s="41"/>
      <c r="CK726" s="41"/>
      <c r="CL726" s="41"/>
      <c r="CM726" s="41"/>
      <c r="CN726" s="41"/>
      <c r="CO726" s="41"/>
      <c r="CP726" s="41"/>
      <c r="CQ726" s="41"/>
      <c r="CR726" s="41"/>
      <c r="CS726" s="41"/>
      <c r="CT726" s="41"/>
      <c r="CU726" s="39"/>
      <c r="CV726" s="39"/>
      <c r="CW726" s="39"/>
      <c r="CX726" s="39"/>
      <c r="CY726" s="39"/>
      <c r="CZ726" s="39"/>
      <c r="DA726" s="39"/>
      <c r="DB726" s="39"/>
      <c r="DC726" s="39"/>
      <c r="DD726" s="39"/>
      <c r="DE726" s="39"/>
      <c r="DF726" s="39"/>
      <c r="DG726" s="39"/>
      <c r="DH726" s="39"/>
      <c r="DI726" s="39"/>
      <c r="DJ726" s="39"/>
      <c r="DK726" s="39"/>
      <c r="DL726" s="40"/>
      <c r="DM726" s="41"/>
      <c r="DN726" s="41"/>
      <c r="DO726" s="41"/>
      <c r="DP726" s="41"/>
      <c r="DQ726" s="41"/>
      <c r="DR726" s="41"/>
      <c r="DS726" s="41"/>
      <c r="DT726" s="41"/>
      <c r="DU726" s="41"/>
      <c r="DV726" s="41"/>
      <c r="DW726" s="41"/>
      <c r="DX726" s="41"/>
      <c r="DY726" s="41"/>
      <c r="DZ726" s="41"/>
      <c r="EA726" s="41"/>
      <c r="EB726" s="41"/>
      <c r="EC726" s="41"/>
      <c r="ED726" s="41"/>
      <c r="EE726" s="41"/>
      <c r="EF726" s="41"/>
      <c r="EG726" s="41"/>
      <c r="EH726" s="41"/>
      <c r="EI726" s="41"/>
      <c r="EJ726" s="41"/>
      <c r="EK726" s="41"/>
      <c r="EL726" s="41"/>
      <c r="EM726" s="41"/>
      <c r="EN726" s="41"/>
      <c r="EO726" s="41"/>
      <c r="EP726" s="41"/>
      <c r="EQ726" s="41"/>
      <c r="ER726" s="41"/>
      <c r="ES726" s="41"/>
      <c r="ET726" s="41"/>
      <c r="EU726" s="41"/>
      <c r="EV726" s="41"/>
      <c r="EW726" s="39"/>
      <c r="EX726" s="39"/>
      <c r="EY726" s="39"/>
      <c r="EZ726" s="39"/>
      <c r="FA726" s="39"/>
      <c r="FB726" s="39"/>
      <c r="FC726" s="39"/>
      <c r="FD726" s="39"/>
      <c r="FE726" s="39"/>
      <c r="FF726" s="39"/>
      <c r="FG726" s="39"/>
      <c r="FH726" s="39"/>
      <c r="FI726" s="39"/>
      <c r="FJ726" s="39"/>
      <c r="FK726" s="40"/>
      <c r="FL726" s="40"/>
      <c r="FM726" s="40"/>
      <c r="FN726" s="41"/>
      <c r="FO726" s="41"/>
      <c r="FP726" s="39"/>
      <c r="FQ726" s="39"/>
      <c r="FR726" s="39"/>
      <c r="FS726" s="39"/>
      <c r="FT726" s="39"/>
      <c r="FU726" s="39"/>
      <c r="FV726" s="39"/>
      <c r="FW726" s="39"/>
      <c r="FX726" s="39"/>
      <c r="FY726" s="39"/>
      <c r="FZ726" s="39"/>
      <c r="GA726" s="39"/>
      <c r="GB726" s="39"/>
      <c r="GC726" s="40"/>
      <c r="GD726" s="41"/>
      <c r="GE726" s="41"/>
      <c r="GF726" s="41"/>
      <c r="GG726" s="39"/>
      <c r="GH726" s="39"/>
      <c r="GI726" s="39"/>
      <c r="GJ726" s="39"/>
      <c r="GK726" s="39"/>
      <c r="GL726" s="39"/>
      <c r="GM726" s="39"/>
      <c r="GN726" s="39"/>
      <c r="GO726" s="39"/>
      <c r="GP726" s="39"/>
      <c r="GQ726" s="39"/>
      <c r="GR726" s="39"/>
      <c r="GS726" s="39"/>
      <c r="GT726" s="39"/>
      <c r="GU726" s="40"/>
      <c r="GV726" s="41"/>
      <c r="GW726" s="41"/>
      <c r="GX726" s="41"/>
      <c r="GY726" s="39"/>
      <c r="GZ726" s="39"/>
      <c r="HA726" s="39"/>
      <c r="HB726" s="39"/>
      <c r="HC726" s="40"/>
      <c r="HD726" s="41"/>
      <c r="HE726" s="41"/>
      <c r="HF726" s="41"/>
      <c r="HG726" s="41"/>
      <c r="HH726" s="41"/>
      <c r="HI726" s="41"/>
      <c r="HJ726" s="41"/>
      <c r="HK726" s="41"/>
      <c r="HL726" s="41"/>
      <c r="HM726" s="41"/>
      <c r="HN726" s="40"/>
      <c r="HO726" s="41"/>
      <c r="HP726" s="41"/>
      <c r="HQ726" s="41"/>
      <c r="HR726" s="41"/>
      <c r="HS726" s="41"/>
      <c r="HT726" s="41"/>
      <c r="HU726" s="41"/>
      <c r="HV726" s="41"/>
      <c r="HW726" s="41"/>
      <c r="HX726" s="41"/>
      <c r="HY726" s="41"/>
      <c r="HZ726" s="39"/>
      <c r="IA726" s="39"/>
      <c r="IB726" s="39"/>
      <c r="IC726" s="39"/>
      <c r="ID726" s="39"/>
      <c r="IE726" s="39"/>
      <c r="IF726" s="39"/>
      <c r="IG726" s="39"/>
      <c r="IH726" s="39"/>
      <c r="II726" s="39"/>
      <c r="IJ726" s="39"/>
      <c r="IK726" s="39"/>
      <c r="IL726" s="39"/>
      <c r="IM726" s="39"/>
      <c r="IN726" s="39"/>
      <c r="IO726" s="39"/>
      <c r="IP726" s="39"/>
      <c r="IQ726" s="39"/>
      <c r="IR726" s="39"/>
      <c r="IS726" s="39"/>
      <c r="IT726" s="39"/>
      <c r="IU726" s="39"/>
      <c r="IV726" s="39"/>
      <c r="IW726" s="39"/>
      <c r="IX726" s="39"/>
      <c r="IY726" s="39"/>
      <c r="IZ726" s="39"/>
      <c r="JA726" s="39"/>
      <c r="JB726" s="39"/>
      <c r="JC726" s="39"/>
      <c r="JD726" s="39"/>
      <c r="JE726" s="41"/>
      <c r="JF726" s="41"/>
      <c r="JG726" s="41"/>
      <c r="JH726" s="41"/>
      <c r="JI726" s="41"/>
      <c r="JJ726" s="41"/>
      <c r="JK726" s="41"/>
      <c r="JL726" s="41"/>
      <c r="JM726" s="41"/>
      <c r="JN726" s="41"/>
      <c r="JO726" s="41"/>
      <c r="JP726" s="41"/>
      <c r="JQ726" s="41"/>
      <c r="JR726" s="41"/>
      <c r="JS726" s="40"/>
      <c r="JT726" s="39"/>
      <c r="JU726" s="39"/>
      <c r="JV726" s="39"/>
      <c r="JW726" s="39"/>
      <c r="JX726" s="39"/>
      <c r="JY726" s="39"/>
      <c r="JZ726" s="39"/>
      <c r="KA726" s="39"/>
      <c r="KB726" s="39"/>
      <c r="KC726" s="39"/>
      <c r="KD726" s="39"/>
      <c r="KE726" s="39"/>
      <c r="KF726" s="39"/>
      <c r="KG726" s="39"/>
      <c r="KH726" s="39"/>
      <c r="KI726" s="39"/>
      <c r="KJ726" s="39"/>
      <c r="KK726" s="39"/>
      <c r="KL726" s="39"/>
      <c r="KM726" s="39"/>
      <c r="KN726" s="41"/>
      <c r="KO726" s="41"/>
      <c r="KP726" s="41"/>
      <c r="KQ726" s="39"/>
      <c r="KR726" s="39"/>
      <c r="KS726" s="39"/>
      <c r="KT726" s="39"/>
      <c r="KU726" s="39"/>
      <c r="KV726" s="39"/>
      <c r="KW726" s="39"/>
      <c r="KX726" s="39"/>
      <c r="KY726" s="39"/>
      <c r="KZ726" s="39"/>
      <c r="LA726" s="39"/>
      <c r="LB726" s="39"/>
      <c r="LC726" s="39"/>
      <c r="LD726" s="39"/>
      <c r="LE726" s="39"/>
      <c r="LF726" s="39"/>
      <c r="LG726" s="39"/>
      <c r="LH726" s="39"/>
      <c r="LI726" s="39"/>
      <c r="LJ726" s="39"/>
      <c r="LK726" s="39"/>
      <c r="LL726" s="39"/>
      <c r="LM726" s="39"/>
      <c r="LN726" s="39"/>
      <c r="LO726" s="39"/>
      <c r="LP726" s="39"/>
      <c r="LQ726" s="39"/>
      <c r="LR726" s="39"/>
      <c r="LS726" s="39"/>
      <c r="LT726" s="39"/>
      <c r="LU726" s="39"/>
      <c r="LV726" s="39"/>
      <c r="LW726" s="39"/>
      <c r="LX726" s="39"/>
      <c r="LY726" s="39"/>
      <c r="LZ726" s="39"/>
      <c r="MA726" s="39"/>
      <c r="MB726" s="39"/>
      <c r="MC726" s="39"/>
      <c r="MD726" s="39"/>
      <c r="ME726" s="39"/>
      <c r="MF726" s="39"/>
      <c r="MG726" s="39"/>
      <c r="MH726" s="39"/>
      <c r="MI726" s="39"/>
      <c r="MJ726" s="39"/>
      <c r="MK726" s="39"/>
      <c r="ML726" s="39"/>
      <c r="MM726" s="39"/>
      <c r="MN726" s="39"/>
      <c r="MO726" s="39"/>
      <c r="MP726" s="39"/>
      <c r="MQ726" s="39"/>
      <c r="MR726" s="39"/>
      <c r="MS726" s="39"/>
      <c r="MT726" s="39"/>
      <c r="MU726" s="39"/>
      <c r="MV726" s="39"/>
      <c r="MW726" s="39"/>
      <c r="MX726" s="39"/>
      <c r="MY726" s="39"/>
      <c r="MZ726" s="39"/>
      <c r="NA726" s="39"/>
      <c r="NB726" s="39"/>
      <c r="NC726" s="39"/>
      <c r="ND726" s="39"/>
      <c r="NE726" s="39"/>
      <c r="NF726" s="39"/>
      <c r="NG726" s="39"/>
      <c r="NH726" s="39"/>
      <c r="NI726" s="39"/>
      <c r="NJ726" s="39"/>
      <c r="NK726" s="39"/>
      <c r="NL726" s="39"/>
      <c r="NM726" s="39"/>
      <c r="NN726" s="39"/>
      <c r="NO726" s="39"/>
      <c r="NP726" s="39"/>
      <c r="NQ726" s="39"/>
      <c r="NR726" s="39"/>
      <c r="NS726" s="39"/>
      <c r="NT726" s="39"/>
      <c r="NU726" s="39"/>
      <c r="NV726" s="39"/>
      <c r="NW726" s="39"/>
      <c r="NX726" s="39"/>
      <c r="NY726" s="39"/>
      <c r="NZ726" s="39"/>
      <c r="OA726" s="39"/>
      <c r="OB726" s="39"/>
      <c r="OC726" s="39"/>
      <c r="OD726" s="39"/>
      <c r="OE726" s="39"/>
      <c r="OF726" s="39"/>
      <c r="OG726" s="39"/>
      <c r="OH726" s="39"/>
      <c r="OI726" s="39"/>
      <c r="OJ726" s="39"/>
      <c r="OK726" s="39"/>
      <c r="OL726" s="39"/>
      <c r="OM726" s="39"/>
      <c r="ON726" s="39"/>
      <c r="OO726" s="39"/>
      <c r="OP726" s="39"/>
      <c r="OQ726" s="39"/>
      <c r="OR726" s="39"/>
      <c r="OS726" s="39"/>
      <c r="OT726" s="39"/>
      <c r="OU726" s="39"/>
      <c r="OV726" s="39"/>
      <c r="OW726" s="39"/>
      <c r="OX726" s="39"/>
      <c r="OY726" s="39"/>
      <c r="OZ726" s="39"/>
      <c r="PA726" s="39"/>
      <c r="PB726" s="39"/>
      <c r="PC726" s="39"/>
      <c r="PD726" s="39"/>
      <c r="PE726" s="39"/>
      <c r="PF726" s="39"/>
      <c r="PG726" s="39"/>
      <c r="PH726" s="39"/>
      <c r="PI726" s="39"/>
      <c r="PJ726" s="39"/>
      <c r="PK726" s="39"/>
      <c r="PL726" s="39"/>
      <c r="PM726" s="39"/>
      <c r="PN726" s="39"/>
      <c r="PO726" s="39"/>
      <c r="PP726" s="39"/>
      <c r="PQ726" s="39"/>
      <c r="PR726" s="39"/>
      <c r="PS726" s="39"/>
      <c r="PT726" s="39"/>
      <c r="PU726" s="39"/>
      <c r="PV726" s="39"/>
      <c r="PW726" s="39"/>
      <c r="PX726" s="39"/>
      <c r="PY726" s="39"/>
      <c r="PZ726" s="39"/>
      <c r="QA726" s="39"/>
      <c r="QB726" s="39"/>
      <c r="QC726" s="39"/>
      <c r="QD726" s="39"/>
      <c r="QE726" s="39"/>
      <c r="QF726" s="39"/>
      <c r="QG726" s="39"/>
      <c r="QH726" s="39"/>
      <c r="QI726" s="39"/>
      <c r="QJ726" s="39"/>
      <c r="QK726" s="15"/>
      <c r="QL726" s="50"/>
      <c r="QM726" s="50"/>
      <c r="QN726" s="50"/>
      <c r="QO726" s="50"/>
      <c r="QP726" s="50"/>
      <c r="QQ726" s="50"/>
      <c r="QR726" s="50"/>
      <c r="QS726" s="1"/>
    </row>
    <row r="727" spans="1:461" x14ac:dyDescent="0.2">
      <c r="A727" s="17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9"/>
      <c r="S727" s="40"/>
      <c r="AN727" s="41"/>
      <c r="AS727" s="39"/>
      <c r="BK727" s="41"/>
      <c r="BW727" s="39"/>
      <c r="CG727" s="41"/>
      <c r="CT727" s="39"/>
      <c r="DK727" s="40"/>
      <c r="DL727" s="41"/>
      <c r="EV727" s="39"/>
      <c r="FJ727" s="40"/>
      <c r="FM727" s="41"/>
      <c r="FO727" s="39"/>
      <c r="GB727" s="40"/>
      <c r="GC727" s="41"/>
      <c r="GF727" s="39"/>
      <c r="GT727" s="40"/>
      <c r="GU727" s="41"/>
      <c r="GX727" s="39"/>
      <c r="HB727" s="40"/>
      <c r="HC727" s="41"/>
      <c r="HM727" s="40"/>
      <c r="HN727" s="41"/>
      <c r="HY727" s="39"/>
      <c r="JD727" s="41"/>
      <c r="JR727" s="40"/>
      <c r="JS727" s="39"/>
      <c r="KM727" s="41"/>
      <c r="KP727" s="39"/>
      <c r="QJ727" s="3"/>
      <c r="QK727" s="3"/>
      <c r="QL727" s="43"/>
      <c r="QM727" s="43"/>
      <c r="QN727" s="43"/>
      <c r="QO727" s="43"/>
      <c r="QP727" s="43"/>
      <c r="QQ727" s="43"/>
      <c r="QR727" s="1"/>
    </row>
    <row r="728" spans="1:461" x14ac:dyDescent="0.2">
      <c r="A728" s="17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9"/>
      <c r="S728" s="40"/>
      <c r="AN728" s="41"/>
      <c r="AS728" s="39"/>
      <c r="BK728" s="41"/>
      <c r="BW728" s="39"/>
      <c r="CG728" s="41"/>
      <c r="CT728" s="39"/>
      <c r="DK728" s="40"/>
      <c r="DL728" s="41"/>
      <c r="EV728" s="39"/>
      <c r="FJ728" s="40"/>
      <c r="FM728" s="41"/>
      <c r="FO728" s="39"/>
      <c r="GB728" s="40"/>
      <c r="GC728" s="41"/>
      <c r="GF728" s="39"/>
      <c r="GT728" s="40"/>
      <c r="GU728" s="41"/>
      <c r="GX728" s="39"/>
      <c r="HB728" s="40"/>
      <c r="HC728" s="41"/>
      <c r="HM728" s="40"/>
      <c r="HN728" s="41"/>
      <c r="HY728" s="39"/>
      <c r="JD728" s="41"/>
      <c r="JR728" s="40"/>
      <c r="JS728" s="39"/>
      <c r="KM728" s="41"/>
      <c r="KP728" s="39"/>
      <c r="QJ728" s="3"/>
      <c r="QK728" s="3"/>
      <c r="QL728" s="43"/>
      <c r="QM728" s="43"/>
      <c r="QN728" s="43"/>
      <c r="QO728" s="43"/>
      <c r="QP728" s="43"/>
      <c r="QQ728" s="57"/>
      <c r="QR728" s="52"/>
    </row>
    <row r="729" spans="1:461" x14ac:dyDescent="0.2">
      <c r="A729" s="17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9"/>
      <c r="S729" s="40"/>
      <c r="AN729" s="41"/>
      <c r="AS729" s="39"/>
      <c r="BK729" s="41"/>
      <c r="BW729" s="39"/>
      <c r="CG729" s="41"/>
      <c r="CT729" s="39"/>
      <c r="DK729" s="40"/>
      <c r="DL729" s="41"/>
      <c r="EV729" s="39"/>
      <c r="FJ729" s="40"/>
      <c r="FM729" s="41"/>
      <c r="FO729" s="39"/>
      <c r="GB729" s="40"/>
      <c r="GC729" s="41"/>
      <c r="GF729" s="39"/>
      <c r="GT729" s="40"/>
      <c r="GU729" s="41"/>
      <c r="GX729" s="39"/>
      <c r="HB729" s="40"/>
      <c r="HC729" s="41"/>
      <c r="HM729" s="40"/>
      <c r="HN729" s="41"/>
      <c r="HY729" s="39"/>
      <c r="JD729" s="41"/>
      <c r="JR729" s="40"/>
      <c r="JS729" s="39"/>
      <c r="KM729" s="41"/>
      <c r="KP729" s="39"/>
      <c r="QJ729" s="3"/>
      <c r="QK729" s="3"/>
      <c r="QL729" s="43"/>
      <c r="QM729" s="43"/>
      <c r="QN729" s="43"/>
      <c r="QO729" s="43"/>
      <c r="QP729" s="43"/>
      <c r="QQ729" s="3"/>
      <c r="QR729" s="52"/>
    </row>
    <row r="730" spans="1:461" x14ac:dyDescent="0.2">
      <c r="A730" s="17"/>
      <c r="B730" s="1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QK730" s="3"/>
      <c r="QL730" s="43"/>
      <c r="QM730" s="43"/>
      <c r="QN730" s="43"/>
      <c r="QO730" s="43"/>
      <c r="QP730" s="43"/>
      <c r="QQ730" s="43"/>
      <c r="QR730" s="57"/>
    </row>
    <row r="731" spans="1:461" x14ac:dyDescent="0.2">
      <c r="A731" s="17"/>
      <c r="B731" s="1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QK731" s="3"/>
      <c r="QL731" s="1"/>
      <c r="QM731" s="43"/>
      <c r="QN731" s="1"/>
      <c r="QO731" s="1"/>
      <c r="QP731" s="1"/>
      <c r="QQ731" s="1"/>
      <c r="QR731" s="57"/>
    </row>
    <row r="732" spans="1:461" x14ac:dyDescent="0.2">
      <c r="A732" s="17"/>
      <c r="B732" s="1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QK732" s="3"/>
      <c r="QL732" s="1"/>
      <c r="QM732" s="1"/>
      <c r="QN732" s="1"/>
      <c r="QO732" s="1"/>
      <c r="QP732" s="1"/>
      <c r="QQ732" s="1"/>
      <c r="QR732" s="3"/>
    </row>
    <row r="733" spans="1:461" x14ac:dyDescent="0.2">
      <c r="A733" s="17"/>
      <c r="B733" s="1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QK733" s="3"/>
      <c r="QL733" s="1"/>
      <c r="QM733" s="1"/>
      <c r="QN733" s="1"/>
      <c r="QO733" s="1"/>
      <c r="QP733" s="1"/>
      <c r="QQ733" s="1"/>
      <c r="QR733" s="3"/>
    </row>
    <row r="734" spans="1:461" x14ac:dyDescent="0.2">
      <c r="A734" s="17"/>
      <c r="B734" s="1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QK734" s="3"/>
      <c r="QL734" s="1"/>
      <c r="QM734" s="1"/>
      <c r="QN734" s="1"/>
      <c r="QO734" s="1"/>
      <c r="QP734" s="1"/>
      <c r="QQ734" s="1"/>
      <c r="QR734" s="3"/>
    </row>
    <row r="735" spans="1:461" x14ac:dyDescent="0.2">
      <c r="A735" s="17"/>
      <c r="B735" s="1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QK735" s="3"/>
      <c r="QL735" s="1"/>
      <c r="QM735" s="1"/>
      <c r="QN735" s="1"/>
      <c r="QO735" s="1"/>
      <c r="QP735" s="1"/>
      <c r="QQ735" s="1"/>
      <c r="QR735" s="3"/>
    </row>
    <row r="736" spans="1:461" x14ac:dyDescent="0.2">
      <c r="A736" s="17"/>
      <c r="B736" s="1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QK736" s="3"/>
      <c r="QL736" s="1"/>
      <c r="QM736" s="1"/>
      <c r="QN736" s="1"/>
      <c r="QO736" s="1"/>
      <c r="QP736" s="1"/>
      <c r="QQ736" s="1"/>
      <c r="QR736" s="3"/>
    </row>
    <row r="737" spans="1:460" x14ac:dyDescent="0.2">
      <c r="A737" s="17"/>
      <c r="B737" s="1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QK737" s="3"/>
      <c r="QL737" s="1"/>
      <c r="QM737" s="1"/>
      <c r="QN737" s="1"/>
      <c r="QO737" s="1"/>
      <c r="QP737" s="1"/>
      <c r="QQ737" s="1"/>
      <c r="QR737" s="3"/>
    </row>
    <row r="738" spans="1:460" x14ac:dyDescent="0.2">
      <c r="A738" s="17"/>
      <c r="B738" s="1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QK738" s="3"/>
      <c r="QL738" s="1"/>
      <c r="QM738" s="1"/>
      <c r="QN738" s="1"/>
      <c r="QO738" s="1"/>
      <c r="QP738" s="1"/>
      <c r="QQ738" s="1"/>
      <c r="QR738" s="3"/>
    </row>
    <row r="739" spans="1:460" x14ac:dyDescent="0.2">
      <c r="A739" s="17"/>
      <c r="B739" s="1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QK739" s="3"/>
      <c r="QL739" s="1"/>
      <c r="QM739" s="1"/>
      <c r="QN739" s="1"/>
      <c r="QO739" s="1"/>
      <c r="QP739" s="1"/>
      <c r="QQ739" s="1"/>
      <c r="QR739" s="3"/>
    </row>
    <row r="740" spans="1:460" x14ac:dyDescent="0.2">
      <c r="A740" s="17"/>
      <c r="B740" s="1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QK740" s="3"/>
      <c r="QL740" s="1"/>
      <c r="QM740" s="1"/>
      <c r="QN740" s="1"/>
      <c r="QO740" s="1"/>
      <c r="QP740" s="1"/>
      <c r="QQ740" s="1"/>
      <c r="QR740" s="1"/>
    </row>
    <row r="741" spans="1:460" x14ac:dyDescent="0.2">
      <c r="A741" s="17"/>
      <c r="B741" s="1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QK741" s="3"/>
      <c r="QL741" s="1"/>
      <c r="QM741" s="1"/>
      <c r="QN741" s="1"/>
      <c r="QO741" s="1"/>
      <c r="QP741" s="1"/>
      <c r="QQ741" s="1"/>
      <c r="QR741" s="1"/>
    </row>
    <row r="742" spans="1:460" x14ac:dyDescent="0.2">
      <c r="A742" s="17"/>
      <c r="B742" s="1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QK742" s="3"/>
      <c r="QL742" s="1"/>
      <c r="QM742" s="1"/>
      <c r="QN742" s="1"/>
      <c r="QO742" s="1"/>
      <c r="QP742" s="1"/>
      <c r="QQ742" s="1"/>
      <c r="QR742" s="1"/>
    </row>
    <row r="743" spans="1:460" x14ac:dyDescent="0.2">
      <c r="A743" s="17"/>
      <c r="B743" s="1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QK743" s="3"/>
      <c r="QL743" s="1"/>
      <c r="QM743" s="1"/>
      <c r="QN743" s="1"/>
      <c r="QO743" s="1"/>
      <c r="QP743" s="1"/>
      <c r="QQ743" s="1"/>
      <c r="QR743" s="1"/>
    </row>
    <row r="744" spans="1:460" x14ac:dyDescent="0.2">
      <c r="A744" s="17"/>
      <c r="B744" s="1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QK744" s="3"/>
      <c r="QL744" s="1"/>
      <c r="QM744" s="1"/>
      <c r="QN744" s="1"/>
      <c r="QO744" s="1"/>
      <c r="QP744" s="1"/>
      <c r="QQ744" s="1"/>
      <c r="QR744" s="1"/>
    </row>
    <row r="745" spans="1:460" x14ac:dyDescent="0.2">
      <c r="A745" s="17"/>
      <c r="B745" s="1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QK745" s="3"/>
      <c r="QL745" s="1"/>
      <c r="QM745" s="1"/>
      <c r="QN745" s="1"/>
      <c r="QO745" s="1"/>
      <c r="QP745" s="1"/>
      <c r="QQ745" s="1"/>
      <c r="QR745" s="1"/>
    </row>
    <row r="746" spans="1:460" x14ac:dyDescent="0.2">
      <c r="A746" s="17"/>
      <c r="B746" s="1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QK746" s="3"/>
      <c r="QL746" s="1"/>
      <c r="QM746" s="1"/>
      <c r="QN746" s="1"/>
      <c r="QO746" s="1"/>
      <c r="QP746" s="1"/>
      <c r="QQ746" s="1"/>
      <c r="QR746" s="1"/>
    </row>
    <row r="747" spans="1:460" x14ac:dyDescent="0.2">
      <c r="A747" s="17"/>
      <c r="B747" s="1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QK747" s="3"/>
      <c r="QL747" s="1"/>
      <c r="QM747" s="1"/>
      <c r="QN747" s="1"/>
      <c r="QO747" s="1"/>
      <c r="QP747" s="1"/>
      <c r="QQ747" s="1"/>
      <c r="QR747" s="1"/>
    </row>
    <row r="748" spans="1:460" x14ac:dyDescent="0.2">
      <c r="A748" s="17"/>
      <c r="B748" s="1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QK748" s="3"/>
      <c r="QL748" s="1"/>
      <c r="QM748" s="1"/>
      <c r="QN748" s="1"/>
      <c r="QO748" s="1"/>
      <c r="QP748" s="1"/>
      <c r="QQ748" s="1"/>
      <c r="QR748" s="1"/>
    </row>
    <row r="749" spans="1:460" x14ac:dyDescent="0.2">
      <c r="A749" s="17"/>
      <c r="B749" s="1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QK749" s="3"/>
      <c r="QL749" s="1"/>
      <c r="QM749" s="1"/>
      <c r="QN749" s="1"/>
      <c r="QO749" s="1"/>
      <c r="QP749" s="1"/>
      <c r="QQ749" s="1"/>
      <c r="QR749" s="1"/>
    </row>
    <row r="750" spans="1:460" x14ac:dyDescent="0.2">
      <c r="A750" s="17"/>
      <c r="B750" s="1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QK750" s="3"/>
      <c r="QL750" s="1"/>
      <c r="QM750" s="1"/>
      <c r="QN750" s="1"/>
      <c r="QO750" s="1"/>
      <c r="QP750" s="1"/>
      <c r="QQ750" s="1"/>
      <c r="QR750" s="1"/>
    </row>
    <row r="751" spans="1:460" x14ac:dyDescent="0.2">
      <c r="A751" s="17"/>
      <c r="B751" s="1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QK751" s="3"/>
      <c r="QL751" s="1"/>
      <c r="QM751" s="1"/>
      <c r="QN751" s="1"/>
      <c r="QO751" s="1"/>
      <c r="QP751" s="1"/>
      <c r="QQ751" s="1"/>
      <c r="QR751" s="1"/>
    </row>
    <row r="752" spans="1:460" x14ac:dyDescent="0.2">
      <c r="A752" s="17"/>
      <c r="B752" s="1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QK752" s="3"/>
      <c r="QL752" s="1"/>
      <c r="QM752" s="1"/>
      <c r="QN752" s="1"/>
      <c r="QO752" s="1"/>
      <c r="QP752" s="1"/>
      <c r="QQ752" s="1"/>
      <c r="QR752" s="1"/>
    </row>
    <row r="753" spans="1:460" x14ac:dyDescent="0.2">
      <c r="A753" s="17"/>
      <c r="B753" s="1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QK753" s="3"/>
      <c r="QL753" s="1"/>
      <c r="QM753" s="1"/>
      <c r="QN753" s="1"/>
      <c r="QO753" s="1"/>
      <c r="QP753" s="1"/>
      <c r="QQ753" s="1"/>
      <c r="QR753" s="1"/>
    </row>
    <row r="754" spans="1:460" x14ac:dyDescent="0.2">
      <c r="A754" s="17"/>
      <c r="B754" s="1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QK754" s="3"/>
      <c r="QL754" s="1"/>
      <c r="QM754" s="1"/>
      <c r="QN754" s="1"/>
      <c r="QO754" s="1"/>
      <c r="QP754" s="1"/>
      <c r="QQ754" s="1"/>
      <c r="QR754" s="1"/>
    </row>
    <row r="755" spans="1:460" x14ac:dyDescent="0.2">
      <c r="A755" s="17"/>
      <c r="B755" s="1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QK755" s="3"/>
      <c r="QL755" s="1"/>
      <c r="QM755" s="1"/>
      <c r="QN755" s="1"/>
      <c r="QO755" s="1"/>
      <c r="QP755" s="1"/>
      <c r="QQ755" s="1"/>
      <c r="QR755" s="1"/>
    </row>
    <row r="756" spans="1:460" x14ac:dyDescent="0.2">
      <c r="A756" s="17"/>
      <c r="B756" s="1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QK756" s="3"/>
      <c r="QL756" s="1"/>
      <c r="QM756" s="1"/>
      <c r="QN756" s="1"/>
      <c r="QO756" s="1"/>
      <c r="QP756" s="1"/>
      <c r="QQ756" s="1"/>
      <c r="QR756" s="1"/>
    </row>
    <row r="757" spans="1:460" x14ac:dyDescent="0.2">
      <c r="A757" s="17"/>
      <c r="B757" s="1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QK757" s="3"/>
      <c r="QL757" s="1"/>
      <c r="QM757" s="1"/>
      <c r="QN757" s="1"/>
      <c r="QO757" s="1"/>
      <c r="QP757" s="1"/>
      <c r="QQ757" s="1"/>
      <c r="QR757" s="1"/>
    </row>
    <row r="758" spans="1:460" x14ac:dyDescent="0.2">
      <c r="A758" s="17"/>
      <c r="B758" s="1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QK758" s="3"/>
      <c r="QL758" s="1"/>
      <c r="QM758" s="1"/>
      <c r="QN758" s="1"/>
      <c r="QO758" s="1"/>
      <c r="QP758" s="1"/>
      <c r="QQ758" s="1"/>
      <c r="QR758" s="1"/>
    </row>
    <row r="759" spans="1:460" x14ac:dyDescent="0.2">
      <c r="A759" s="17"/>
      <c r="B759" s="1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QK759" s="3"/>
      <c r="QL759" s="1"/>
      <c r="QM759" s="1"/>
      <c r="QN759" s="1"/>
      <c r="QO759" s="1"/>
      <c r="QP759" s="1"/>
      <c r="QQ759" s="1"/>
      <c r="QR759" s="1"/>
    </row>
    <row r="760" spans="1:460" x14ac:dyDescent="0.2">
      <c r="A760" s="17"/>
      <c r="B760" s="1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QK760" s="3"/>
      <c r="QL760" s="1"/>
      <c r="QM760" s="1"/>
      <c r="QN760" s="1"/>
      <c r="QO760" s="1"/>
      <c r="QP760" s="1"/>
      <c r="QQ760" s="1"/>
      <c r="QR760" s="1"/>
    </row>
    <row r="761" spans="1:460" x14ac:dyDescent="0.2">
      <c r="A761" s="17"/>
      <c r="B761" s="1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QK761" s="3"/>
      <c r="QL761" s="1"/>
      <c r="QM761" s="1"/>
      <c r="QN761" s="1"/>
      <c r="QO761" s="1"/>
      <c r="QP761" s="1"/>
      <c r="QQ761" s="1"/>
      <c r="QR761" s="1"/>
    </row>
    <row r="762" spans="1:460" x14ac:dyDescent="0.2">
      <c r="A762" s="17"/>
      <c r="B762" s="1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QK762" s="3"/>
      <c r="QL762" s="1"/>
      <c r="QM762" s="1"/>
      <c r="QN762" s="1"/>
      <c r="QO762" s="1"/>
      <c r="QP762" s="1"/>
      <c r="QQ762" s="1"/>
      <c r="QR762" s="1"/>
    </row>
    <row r="763" spans="1:460" x14ac:dyDescent="0.2">
      <c r="A763" s="17"/>
      <c r="B763" s="1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QK763" s="3"/>
      <c r="QL763" s="1"/>
      <c r="QM763" s="1"/>
      <c r="QN763" s="1"/>
      <c r="QO763" s="1"/>
      <c r="QP763" s="1"/>
      <c r="QQ763" s="1"/>
      <c r="QR763" s="1"/>
    </row>
    <row r="764" spans="1:460" x14ac:dyDescent="0.2">
      <c r="A764" s="17"/>
      <c r="B764" s="1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QK764" s="3"/>
      <c r="QL764" s="1"/>
      <c r="QM764" s="1"/>
      <c r="QN764" s="1"/>
      <c r="QO764" s="1"/>
      <c r="QP764" s="1"/>
      <c r="QQ764" s="1"/>
      <c r="QR764" s="1"/>
    </row>
    <row r="765" spans="1:460" x14ac:dyDescent="0.2">
      <c r="A765" s="17"/>
      <c r="B765" s="1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QK765" s="3"/>
      <c r="QL765" s="1"/>
      <c r="QM765" s="1"/>
      <c r="QN765" s="1"/>
      <c r="QO765" s="1"/>
      <c r="QP765" s="1"/>
      <c r="QQ765" s="1"/>
      <c r="QR765" s="1"/>
    </row>
    <row r="766" spans="1:460" x14ac:dyDescent="0.2">
      <c r="A766" s="17"/>
      <c r="B766" s="1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QK766" s="3"/>
      <c r="QL766" s="1"/>
      <c r="QM766" s="1"/>
      <c r="QN766" s="1"/>
      <c r="QO766" s="1"/>
      <c r="QP766" s="1"/>
      <c r="QQ766" s="1"/>
      <c r="QR766" s="1"/>
    </row>
    <row r="767" spans="1:460" x14ac:dyDescent="0.2">
      <c r="A767" s="17"/>
      <c r="B767" s="1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QK767" s="3"/>
      <c r="QL767" s="1"/>
      <c r="QM767" s="1"/>
      <c r="QN767" s="1"/>
      <c r="QO767" s="1"/>
      <c r="QP767" s="1"/>
      <c r="QQ767" s="1"/>
      <c r="QR767" s="1"/>
    </row>
    <row r="768" spans="1:460" x14ac:dyDescent="0.2">
      <c r="A768" s="17"/>
      <c r="B768" s="1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QK768" s="3"/>
      <c r="QL768" s="1"/>
      <c r="QM768" s="1"/>
      <c r="QN768" s="1"/>
      <c r="QO768" s="1"/>
      <c r="QP768" s="1"/>
      <c r="QQ768" s="1"/>
      <c r="QR768" s="1"/>
    </row>
    <row r="769" spans="1:460" x14ac:dyDescent="0.2">
      <c r="A769" s="17"/>
      <c r="B769" s="1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QK769" s="3"/>
      <c r="QL769" s="1"/>
      <c r="QM769" s="1"/>
      <c r="QN769" s="1"/>
      <c r="QO769" s="1"/>
      <c r="QP769" s="1"/>
      <c r="QQ769" s="1"/>
      <c r="QR769" s="1"/>
    </row>
    <row r="770" spans="1:460" x14ac:dyDescent="0.2">
      <c r="A770" s="17"/>
      <c r="B770" s="1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QK770" s="3"/>
      <c r="QL770" s="1"/>
      <c r="QM770" s="1"/>
      <c r="QN770" s="1"/>
      <c r="QO770" s="1"/>
      <c r="QP770" s="1"/>
      <c r="QQ770" s="1"/>
      <c r="QR770" s="1"/>
    </row>
    <row r="771" spans="1:460" x14ac:dyDescent="0.2">
      <c r="A771" s="17"/>
      <c r="B771" s="1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QK771" s="3"/>
      <c r="QL771" s="1"/>
      <c r="QM771" s="1"/>
      <c r="QN771" s="1"/>
      <c r="QO771" s="1"/>
      <c r="QP771" s="1"/>
      <c r="QQ771" s="1"/>
      <c r="QR771" s="1"/>
    </row>
    <row r="772" spans="1:460" x14ac:dyDescent="0.2">
      <c r="A772" s="17"/>
      <c r="B772" s="1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QK772" s="3"/>
      <c r="QL772" s="1"/>
      <c r="QM772" s="1"/>
      <c r="QN772" s="1"/>
      <c r="QO772" s="1"/>
      <c r="QP772" s="1"/>
      <c r="QQ772" s="1"/>
      <c r="QR772" s="1"/>
    </row>
    <row r="773" spans="1:460" x14ac:dyDescent="0.2">
      <c r="A773" s="17"/>
      <c r="B773" s="1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QK773" s="3"/>
      <c r="QL773" s="1"/>
      <c r="QM773" s="1"/>
      <c r="QN773" s="1"/>
      <c r="QO773" s="1"/>
      <c r="QP773" s="1"/>
      <c r="QQ773" s="1"/>
      <c r="QR773" s="1"/>
    </row>
    <row r="774" spans="1:460" x14ac:dyDescent="0.2">
      <c r="A774" s="17"/>
      <c r="B774" s="1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QK774" s="3"/>
      <c r="QL774" s="1"/>
      <c r="QM774" s="1"/>
      <c r="QN774" s="1"/>
      <c r="QO774" s="1"/>
      <c r="QP774" s="1"/>
      <c r="QQ774" s="1"/>
      <c r="QR774" s="1"/>
    </row>
    <row r="775" spans="1:460" x14ac:dyDescent="0.2">
      <c r="A775" s="17"/>
      <c r="B775" s="1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QK775" s="3"/>
      <c r="QL775" s="1"/>
      <c r="QM775" s="1"/>
      <c r="QN775" s="1"/>
      <c r="QO775" s="1"/>
      <c r="QP775" s="1"/>
      <c r="QQ775" s="1"/>
      <c r="QR775" s="1"/>
    </row>
    <row r="776" spans="1:460" x14ac:dyDescent="0.2">
      <c r="A776" s="17"/>
      <c r="B776" s="1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QK776" s="3"/>
      <c r="QL776" s="1"/>
      <c r="QM776" s="1"/>
      <c r="QN776" s="1"/>
      <c r="QO776" s="1"/>
      <c r="QP776" s="1"/>
      <c r="QQ776" s="1"/>
      <c r="QR776" s="1"/>
    </row>
    <row r="777" spans="1:460" x14ac:dyDescent="0.2">
      <c r="A777" s="17"/>
      <c r="B777" s="1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QK777" s="3"/>
      <c r="QL777" s="1"/>
      <c r="QM777" s="1"/>
      <c r="QN777" s="1"/>
      <c r="QO777" s="1"/>
      <c r="QP777" s="1"/>
      <c r="QQ777" s="1"/>
      <c r="QR777" s="1"/>
    </row>
    <row r="778" spans="1:460" x14ac:dyDescent="0.2">
      <c r="A778" s="17"/>
      <c r="B778" s="1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QK778" s="3"/>
      <c r="QL778" s="1"/>
      <c r="QM778" s="1"/>
      <c r="QN778" s="1"/>
      <c r="QO778" s="1"/>
      <c r="QP778" s="1"/>
      <c r="QQ778" s="1"/>
      <c r="QR778" s="1"/>
    </row>
    <row r="779" spans="1:460" x14ac:dyDescent="0.2">
      <c r="A779" s="17"/>
      <c r="B779" s="1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QK779" s="3"/>
      <c r="QL779" s="1"/>
      <c r="QM779" s="1"/>
      <c r="QN779" s="1"/>
      <c r="QO779" s="1"/>
      <c r="QP779" s="1"/>
      <c r="QQ779" s="1"/>
      <c r="QR779" s="1"/>
    </row>
    <row r="780" spans="1:460" x14ac:dyDescent="0.2">
      <c r="A780" s="17"/>
      <c r="B780" s="1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QK780" s="3"/>
      <c r="QL780" s="1"/>
      <c r="QM780" s="1"/>
      <c r="QN780" s="1"/>
      <c r="QO780" s="1"/>
      <c r="QP780" s="1"/>
      <c r="QQ780" s="1"/>
      <c r="QR780" s="1"/>
    </row>
    <row r="781" spans="1:460" x14ac:dyDescent="0.2">
      <c r="A781" s="17"/>
      <c r="B781" s="1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QK781" s="3"/>
      <c r="QL781" s="1"/>
      <c r="QM781" s="1"/>
      <c r="QN781" s="1"/>
      <c r="QO781" s="1"/>
      <c r="QP781" s="1"/>
      <c r="QQ781" s="1"/>
      <c r="QR781" s="1"/>
    </row>
    <row r="782" spans="1:460" x14ac:dyDescent="0.2">
      <c r="A782" s="17"/>
      <c r="B782" s="1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QK782" s="3"/>
      <c r="QL782" s="1"/>
      <c r="QM782" s="1"/>
      <c r="QN782" s="1"/>
      <c r="QO782" s="1"/>
      <c r="QP782" s="1"/>
      <c r="QQ782" s="1"/>
      <c r="QR782" s="1"/>
    </row>
    <row r="783" spans="1:460" x14ac:dyDescent="0.2">
      <c r="A783" s="17"/>
      <c r="B783" s="1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QK783" s="3"/>
      <c r="QL783" s="1"/>
      <c r="QM783" s="1"/>
      <c r="QN783" s="1"/>
      <c r="QO783" s="1"/>
      <c r="QP783" s="1"/>
      <c r="QQ783" s="1"/>
      <c r="QR783" s="1"/>
    </row>
    <row r="784" spans="1:460" x14ac:dyDescent="0.2">
      <c r="A784" s="17"/>
      <c r="B784" s="1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QK784" s="3"/>
      <c r="QL784" s="1"/>
      <c r="QM784" s="1"/>
      <c r="QN784" s="1"/>
      <c r="QO784" s="1"/>
      <c r="QP784" s="1"/>
      <c r="QQ784" s="1"/>
      <c r="QR784" s="1"/>
    </row>
    <row r="785" spans="1:460" x14ac:dyDescent="0.2">
      <c r="A785" s="17"/>
      <c r="B785" s="1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QK785" s="3"/>
      <c r="QL785" s="1"/>
      <c r="QM785" s="1"/>
      <c r="QN785" s="1"/>
      <c r="QO785" s="1"/>
      <c r="QP785" s="1"/>
      <c r="QQ785" s="1"/>
      <c r="QR785" s="1"/>
    </row>
    <row r="786" spans="1:460" x14ac:dyDescent="0.2">
      <c r="A786" s="17"/>
      <c r="B786" s="1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QK786" s="3"/>
      <c r="QL786" s="1"/>
      <c r="QM786" s="1"/>
      <c r="QN786" s="1"/>
      <c r="QO786" s="1"/>
      <c r="QP786" s="1"/>
      <c r="QQ786" s="1"/>
      <c r="QR786" s="1"/>
    </row>
    <row r="787" spans="1:460" x14ac:dyDescent="0.2">
      <c r="A787" s="17"/>
      <c r="B787" s="1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QK787" s="3"/>
      <c r="QL787" s="1"/>
      <c r="QM787" s="1"/>
      <c r="QN787" s="1"/>
      <c r="QO787" s="1"/>
      <c r="QP787" s="1"/>
      <c r="QQ787" s="1"/>
      <c r="QR787" s="1"/>
    </row>
    <row r="788" spans="1:460" x14ac:dyDescent="0.2">
      <c r="A788" s="17"/>
      <c r="B788" s="1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QK788" s="3"/>
      <c r="QL788" s="1"/>
      <c r="QM788" s="1"/>
      <c r="QN788" s="1"/>
      <c r="QO788" s="1"/>
      <c r="QP788" s="1"/>
      <c r="QQ788" s="1"/>
      <c r="QR788" s="1"/>
    </row>
    <row r="789" spans="1:460" x14ac:dyDescent="0.2">
      <c r="A789" s="17"/>
      <c r="B789" s="1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QK789" s="3"/>
      <c r="QL789" s="1"/>
      <c r="QM789" s="1"/>
      <c r="QN789" s="1"/>
      <c r="QO789" s="1"/>
      <c r="QP789" s="1"/>
      <c r="QQ789" s="1"/>
      <c r="QR789" s="1"/>
    </row>
    <row r="790" spans="1:460" x14ac:dyDescent="0.2">
      <c r="A790" s="17"/>
      <c r="B790" s="1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QK790" s="3"/>
      <c r="QL790" s="1"/>
      <c r="QM790" s="1"/>
      <c r="QN790" s="1"/>
      <c r="QO790" s="1"/>
      <c r="QP790" s="1"/>
      <c r="QQ790" s="1"/>
      <c r="QR790" s="1"/>
    </row>
    <row r="791" spans="1:460" x14ac:dyDescent="0.2">
      <c r="A791" s="17"/>
      <c r="B791" s="1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QK791" s="3"/>
      <c r="QL791" s="1"/>
      <c r="QM791" s="1"/>
      <c r="QN791" s="1"/>
      <c r="QO791" s="1"/>
      <c r="QP791" s="1"/>
      <c r="QQ791" s="1"/>
      <c r="QR791" s="1"/>
    </row>
    <row r="792" spans="1:460" x14ac:dyDescent="0.2">
      <c r="A792" s="17"/>
      <c r="B792" s="1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QK792" s="3"/>
      <c r="QL792" s="1"/>
      <c r="QM792" s="1"/>
      <c r="QN792" s="1"/>
      <c r="QO792" s="1"/>
      <c r="QP792" s="1"/>
      <c r="QQ792" s="1"/>
      <c r="QR792" s="1"/>
    </row>
    <row r="793" spans="1:460" x14ac:dyDescent="0.2">
      <c r="A793" s="17"/>
      <c r="B793" s="1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QK793" s="3"/>
      <c r="QL793" s="1"/>
      <c r="QM793" s="1"/>
      <c r="QN793" s="1"/>
      <c r="QO793" s="1"/>
      <c r="QP793" s="1"/>
      <c r="QQ793" s="1"/>
      <c r="QR793" s="1"/>
    </row>
    <row r="794" spans="1:460" x14ac:dyDescent="0.2">
      <c r="A794" s="17"/>
      <c r="B794" s="1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QK794" s="3"/>
      <c r="QL794" s="1"/>
      <c r="QM794" s="1"/>
      <c r="QN794" s="1"/>
      <c r="QO794" s="1"/>
      <c r="QP794" s="1"/>
      <c r="QQ794" s="1"/>
      <c r="QR794" s="1"/>
    </row>
    <row r="795" spans="1:460" x14ac:dyDescent="0.2">
      <c r="A795" s="17"/>
      <c r="B795" s="1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QK795" s="3"/>
      <c r="QL795" s="1"/>
      <c r="QM795" s="1"/>
      <c r="QN795" s="1"/>
      <c r="QO795" s="1"/>
      <c r="QP795" s="1"/>
      <c r="QQ795" s="1"/>
      <c r="QR795" s="1"/>
    </row>
    <row r="796" spans="1:460" x14ac:dyDescent="0.2">
      <c r="A796" s="17"/>
      <c r="B796" s="1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QK796" s="3"/>
      <c r="QL796" s="1"/>
      <c r="QM796" s="1"/>
      <c r="QN796" s="1"/>
      <c r="QO796" s="1"/>
      <c r="QP796" s="1"/>
      <c r="QQ796" s="1"/>
      <c r="QR796" s="1"/>
    </row>
    <row r="797" spans="1:460" x14ac:dyDescent="0.2">
      <c r="A797" s="17"/>
      <c r="B797" s="1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QK797" s="3"/>
      <c r="QL797" s="1"/>
      <c r="QM797" s="1"/>
      <c r="QN797" s="1"/>
      <c r="QO797" s="1"/>
      <c r="QP797" s="1"/>
      <c r="QQ797" s="1"/>
      <c r="QR797" s="1"/>
    </row>
    <row r="798" spans="1:460" x14ac:dyDescent="0.2">
      <c r="A798" s="17"/>
      <c r="B798" s="1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QK798" s="3"/>
      <c r="QL798" s="1"/>
      <c r="QM798" s="1"/>
      <c r="QN798" s="1"/>
      <c r="QO798" s="1"/>
      <c r="QP798" s="1"/>
      <c r="QQ798" s="1"/>
      <c r="QR798" s="1"/>
    </row>
    <row r="799" spans="1:460" x14ac:dyDescent="0.2">
      <c r="A799" s="17"/>
      <c r="B799" s="1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QK799" s="3"/>
      <c r="QL799" s="1"/>
      <c r="QM799" s="1"/>
      <c r="QN799" s="1"/>
      <c r="QO799" s="1"/>
      <c r="QP799" s="1"/>
      <c r="QQ799" s="1"/>
      <c r="QR799" s="1"/>
    </row>
    <row r="800" spans="1:460" x14ac:dyDescent="0.2">
      <c r="A800" s="17"/>
      <c r="B800" s="1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QK800" s="3"/>
      <c r="QL800" s="1"/>
      <c r="QM800" s="1"/>
      <c r="QN800" s="1"/>
      <c r="QO800" s="1"/>
      <c r="QP800" s="1"/>
      <c r="QQ800" s="1"/>
      <c r="QR800" s="1"/>
    </row>
    <row r="801" spans="1:460" x14ac:dyDescent="0.2">
      <c r="A801" s="17"/>
      <c r="B801" s="1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QK801" s="3"/>
      <c r="QL801" s="1"/>
      <c r="QM801" s="1"/>
      <c r="QN801" s="1"/>
      <c r="QO801" s="1"/>
      <c r="QP801" s="1"/>
      <c r="QQ801" s="1"/>
      <c r="QR801" s="1"/>
    </row>
    <row r="802" spans="1:460" x14ac:dyDescent="0.2">
      <c r="A802" s="17"/>
      <c r="B802" s="1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QK802" s="3"/>
      <c r="QL802" s="1"/>
      <c r="QM802" s="1"/>
      <c r="QN802" s="1"/>
      <c r="QO802" s="1"/>
      <c r="QP802" s="1"/>
      <c r="QQ802" s="1"/>
      <c r="QR802" s="1"/>
    </row>
    <row r="803" spans="1:460" x14ac:dyDescent="0.2">
      <c r="A803" s="17"/>
      <c r="B803" s="1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QK803" s="3"/>
      <c r="QL803" s="1"/>
      <c r="QM803" s="1"/>
      <c r="QN803" s="1"/>
      <c r="QO803" s="1"/>
      <c r="QP803" s="1"/>
      <c r="QQ803" s="1"/>
      <c r="QR803" s="1"/>
    </row>
    <row r="804" spans="1:460" x14ac:dyDescent="0.2">
      <c r="A804" s="17"/>
      <c r="B804" s="1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QK804" s="3"/>
      <c r="QL804" s="1"/>
      <c r="QM804" s="1"/>
      <c r="QN804" s="1"/>
      <c r="QO804" s="1"/>
      <c r="QP804" s="1"/>
      <c r="QQ804" s="1"/>
      <c r="QR804" s="1"/>
    </row>
    <row r="805" spans="1:460" x14ac:dyDescent="0.2">
      <c r="A805" s="17"/>
      <c r="B805" s="1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QK805" s="3"/>
      <c r="QL805" s="1"/>
      <c r="QM805" s="1"/>
      <c r="QN805" s="1"/>
      <c r="QO805" s="1"/>
      <c r="QP805" s="1"/>
      <c r="QQ805" s="1"/>
      <c r="QR805" s="1"/>
    </row>
    <row r="806" spans="1:460" x14ac:dyDescent="0.2">
      <c r="A806" s="17"/>
      <c r="B806" s="1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QK806" s="3"/>
      <c r="QL806" s="1"/>
      <c r="QM806" s="1"/>
      <c r="QN806" s="1"/>
      <c r="QO806" s="1"/>
      <c r="QP806" s="1"/>
      <c r="QQ806" s="1"/>
      <c r="QR806" s="1"/>
    </row>
    <row r="807" spans="1:460" x14ac:dyDescent="0.2">
      <c r="A807" s="17"/>
      <c r="B807" s="1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QK807" s="3"/>
      <c r="QL807" s="1"/>
      <c r="QM807" s="1"/>
      <c r="QN807" s="1"/>
      <c r="QO807" s="1"/>
      <c r="QP807" s="1"/>
      <c r="QQ807" s="1"/>
      <c r="QR807" s="1"/>
    </row>
    <row r="808" spans="1:460" x14ac:dyDescent="0.2">
      <c r="A808" s="17"/>
      <c r="B808" s="1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QK808" s="3"/>
      <c r="QL808" s="1"/>
      <c r="QM808" s="1"/>
      <c r="QN808" s="1"/>
      <c r="QO808" s="1"/>
      <c r="QP808" s="1"/>
      <c r="QQ808" s="1"/>
      <c r="QR808" s="1"/>
    </row>
    <row r="809" spans="1:460" x14ac:dyDescent="0.2">
      <c r="A809" s="17"/>
      <c r="B809" s="1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QK809" s="3"/>
      <c r="QL809" s="1"/>
      <c r="QM809" s="1"/>
      <c r="QN809" s="1"/>
      <c r="QO809" s="1"/>
      <c r="QP809" s="1"/>
      <c r="QQ809" s="1"/>
      <c r="QR809" s="1"/>
    </row>
    <row r="810" spans="1:460" x14ac:dyDescent="0.2">
      <c r="A810" s="17"/>
      <c r="B810" s="1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QK810" s="3"/>
      <c r="QL810" s="1"/>
      <c r="QM810" s="1"/>
      <c r="QN810" s="1"/>
      <c r="QO810" s="1"/>
      <c r="QP810" s="1"/>
      <c r="QQ810" s="1"/>
      <c r="QR810" s="1"/>
    </row>
    <row r="811" spans="1:460" x14ac:dyDescent="0.2">
      <c r="A811" s="17"/>
      <c r="B811" s="1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QK811" s="3"/>
      <c r="QL811" s="1"/>
      <c r="QM811" s="1"/>
      <c r="QN811" s="1"/>
      <c r="QO811" s="1"/>
      <c r="QP811" s="1"/>
      <c r="QQ811" s="1"/>
      <c r="QR811" s="1"/>
    </row>
    <row r="812" spans="1:460" x14ac:dyDescent="0.2">
      <c r="A812" s="17"/>
      <c r="B812" s="1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QK812" s="3"/>
      <c r="QL812" s="1"/>
      <c r="QM812" s="1"/>
      <c r="QN812" s="1"/>
      <c r="QO812" s="1"/>
      <c r="QP812" s="1"/>
      <c r="QQ812" s="1"/>
      <c r="QR812" s="1"/>
    </row>
    <row r="813" spans="1:460" x14ac:dyDescent="0.2">
      <c r="A813" s="17"/>
      <c r="B813" s="1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QK813" s="3"/>
      <c r="QL813" s="1"/>
      <c r="QM813" s="1"/>
      <c r="QN813" s="1"/>
      <c r="QO813" s="1"/>
      <c r="QP813" s="1"/>
      <c r="QQ813" s="1"/>
      <c r="QR813" s="1"/>
    </row>
    <row r="814" spans="1:460" x14ac:dyDescent="0.2">
      <c r="A814" s="17"/>
      <c r="B814" s="1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QK814" s="3"/>
      <c r="QL814" s="1"/>
      <c r="QM814" s="1"/>
      <c r="QN814" s="1"/>
      <c r="QO814" s="1"/>
      <c r="QP814" s="1"/>
      <c r="QQ814" s="1"/>
      <c r="QR814" s="1"/>
    </row>
    <row r="815" spans="1:460" x14ac:dyDescent="0.2">
      <c r="A815" s="17"/>
      <c r="B815" s="1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QK815" s="3"/>
      <c r="QL815" s="1"/>
      <c r="QM815" s="1"/>
      <c r="QN815" s="1"/>
      <c r="QO815" s="1"/>
      <c r="QP815" s="1"/>
      <c r="QQ815" s="1"/>
      <c r="QR815" s="1"/>
    </row>
    <row r="816" spans="1:460" x14ac:dyDescent="0.2">
      <c r="A816" s="17"/>
      <c r="B816" s="1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QK816" s="3"/>
      <c r="QL816" s="1"/>
      <c r="QM816" s="1"/>
      <c r="QN816" s="1"/>
      <c r="QO816" s="1"/>
      <c r="QP816" s="1"/>
      <c r="QQ816" s="1"/>
      <c r="QR816" s="1"/>
    </row>
    <row r="817" spans="1:460" x14ac:dyDescent="0.2">
      <c r="A817" s="17"/>
      <c r="B817" s="1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QK817" s="3"/>
      <c r="QL817" s="1"/>
      <c r="QM817" s="1"/>
      <c r="QN817" s="1"/>
      <c r="QO817" s="1"/>
      <c r="QP817" s="1"/>
      <c r="QQ817" s="1"/>
      <c r="QR817" s="1"/>
    </row>
    <row r="818" spans="1:460" x14ac:dyDescent="0.2">
      <c r="A818" s="17"/>
      <c r="B818" s="1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QK818" s="3"/>
      <c r="QL818" s="1"/>
      <c r="QM818" s="1"/>
      <c r="QN818" s="1"/>
      <c r="QO818" s="1"/>
      <c r="QP818" s="1"/>
      <c r="QQ818" s="1"/>
      <c r="QR818" s="1"/>
    </row>
    <row r="819" spans="1:460" x14ac:dyDescent="0.2">
      <c r="A819" s="17"/>
      <c r="B819" s="1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QK819" s="3"/>
      <c r="QL819" s="1"/>
      <c r="QM819" s="1"/>
      <c r="QN819" s="1"/>
      <c r="QO819" s="1"/>
      <c r="QP819" s="1"/>
      <c r="QQ819" s="1"/>
      <c r="QR819" s="1"/>
    </row>
    <row r="820" spans="1:460" x14ac:dyDescent="0.2">
      <c r="A820" s="17"/>
      <c r="B820" s="1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QK820" s="3"/>
      <c r="QL820" s="1"/>
      <c r="QM820" s="1"/>
      <c r="QN820" s="1"/>
      <c r="QO820" s="1"/>
      <c r="QP820" s="1"/>
      <c r="QQ820" s="1"/>
      <c r="QR820" s="1"/>
    </row>
    <row r="821" spans="1:460" x14ac:dyDescent="0.2">
      <c r="A821" s="17"/>
      <c r="B821" s="1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QK821" s="3"/>
      <c r="QL821" s="1"/>
      <c r="QM821" s="1"/>
      <c r="QN821" s="1"/>
      <c r="QO821" s="1"/>
      <c r="QP821" s="1"/>
      <c r="QQ821" s="1"/>
      <c r="QR821" s="1"/>
    </row>
    <row r="822" spans="1:460" x14ac:dyDescent="0.2">
      <c r="A822" s="17"/>
      <c r="B822" s="1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QK822" s="3"/>
      <c r="QL822" s="1"/>
      <c r="QM822" s="1"/>
      <c r="QN822" s="1"/>
      <c r="QO822" s="1"/>
      <c r="QP822" s="1"/>
      <c r="QQ822" s="1"/>
      <c r="QR822" s="1"/>
    </row>
    <row r="823" spans="1:460" x14ac:dyDescent="0.2">
      <c r="A823" s="17"/>
      <c r="B823" s="1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QK823" s="3"/>
      <c r="QL823" s="1"/>
      <c r="QM823" s="1"/>
      <c r="QN823" s="1"/>
      <c r="QO823" s="1"/>
      <c r="QP823" s="1"/>
      <c r="QQ823" s="1"/>
      <c r="QR823" s="1"/>
    </row>
    <row r="824" spans="1:460" x14ac:dyDescent="0.2">
      <c r="A824" s="17"/>
      <c r="B824" s="1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QK824" s="3"/>
      <c r="QL824" s="1"/>
      <c r="QM824" s="1"/>
      <c r="QN824" s="1"/>
      <c r="QO824" s="1"/>
      <c r="QP824" s="1"/>
      <c r="QQ824" s="1"/>
      <c r="QR824" s="1"/>
    </row>
    <row r="825" spans="1:460" x14ac:dyDescent="0.2">
      <c r="A825" s="17"/>
      <c r="B825" s="1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QK825" s="3"/>
      <c r="QL825" s="1"/>
      <c r="QM825" s="1"/>
      <c r="QN825" s="1"/>
      <c r="QO825" s="1"/>
      <c r="QP825" s="1"/>
      <c r="QQ825" s="1"/>
      <c r="QR825" s="1"/>
    </row>
    <row r="826" spans="1:460" x14ac:dyDescent="0.2">
      <c r="A826" s="17"/>
      <c r="B826" s="1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QK826" s="3"/>
      <c r="QL826" s="1"/>
      <c r="QM826" s="1"/>
      <c r="QN826" s="1"/>
      <c r="QO826" s="1"/>
      <c r="QP826" s="1"/>
      <c r="QQ826" s="1"/>
      <c r="QR826" s="1"/>
    </row>
    <row r="827" spans="1:460" x14ac:dyDescent="0.2">
      <c r="A827" s="17"/>
      <c r="B827" s="1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QK827" s="3"/>
      <c r="QL827" s="1"/>
      <c r="QM827" s="1"/>
      <c r="QN827" s="1"/>
      <c r="QO827" s="1"/>
      <c r="QP827" s="1"/>
      <c r="QQ827" s="1"/>
      <c r="QR827" s="1"/>
    </row>
    <row r="828" spans="1:460" x14ac:dyDescent="0.2">
      <c r="A828" s="17"/>
      <c r="B828" s="1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QK828" s="3"/>
      <c r="QL828" s="1"/>
      <c r="QM828" s="1"/>
      <c r="QN828" s="1"/>
      <c r="QO828" s="1"/>
      <c r="QP828" s="1"/>
      <c r="QQ828" s="1"/>
      <c r="QR828" s="1"/>
    </row>
    <row r="829" spans="1:460" x14ac:dyDescent="0.2">
      <c r="A829" s="17"/>
      <c r="B829" s="1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QK829" s="3"/>
      <c r="QL829" s="1"/>
      <c r="QM829" s="1"/>
      <c r="QN829" s="1"/>
      <c r="QO829" s="1"/>
      <c r="QP829" s="1"/>
      <c r="QQ829" s="1"/>
      <c r="QR829" s="1"/>
    </row>
    <row r="830" spans="1:460" x14ac:dyDescent="0.2">
      <c r="A830" s="17"/>
      <c r="B830" s="1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QK830" s="3"/>
      <c r="QL830" s="1"/>
      <c r="QM830" s="1"/>
      <c r="QN830" s="1"/>
      <c r="QO830" s="1"/>
      <c r="QP830" s="1"/>
      <c r="QQ830" s="1"/>
      <c r="QR830" s="1"/>
    </row>
    <row r="831" spans="1:460" x14ac:dyDescent="0.2">
      <c r="A831" s="17"/>
      <c r="B831" s="1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QK831" s="3"/>
      <c r="QL831" s="1"/>
      <c r="QM831" s="1"/>
      <c r="QN831" s="1"/>
      <c r="QO831" s="1"/>
      <c r="QP831" s="1"/>
      <c r="QQ831" s="1"/>
      <c r="QR831" s="1"/>
    </row>
    <row r="832" spans="1:460" x14ac:dyDescent="0.2">
      <c r="A832" s="17"/>
      <c r="B832" s="1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QK832" s="3"/>
      <c r="QL832" s="1"/>
      <c r="QM832" s="1"/>
      <c r="QN832" s="1"/>
      <c r="QO832" s="1"/>
      <c r="QP832" s="1"/>
      <c r="QQ832" s="1"/>
      <c r="QR832" s="1"/>
    </row>
    <row r="833" spans="1:460" x14ac:dyDescent="0.2">
      <c r="A833" s="17"/>
      <c r="B833" s="1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QK833" s="3"/>
      <c r="QL833" s="1"/>
      <c r="QM833" s="1"/>
      <c r="QN833" s="1"/>
      <c r="QO833" s="1"/>
      <c r="QP833" s="1"/>
      <c r="QQ833" s="1"/>
      <c r="QR833" s="1"/>
    </row>
    <row r="834" spans="1:460" x14ac:dyDescent="0.2">
      <c r="A834" s="17"/>
      <c r="B834" s="1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QK834" s="3"/>
      <c r="QL834" s="1"/>
      <c r="QM834" s="1"/>
      <c r="QN834" s="1"/>
      <c r="QO834" s="1"/>
      <c r="QP834" s="1"/>
      <c r="QQ834" s="1"/>
      <c r="QR834" s="1"/>
    </row>
    <row r="835" spans="1:460" x14ac:dyDescent="0.2">
      <c r="A835" s="17"/>
      <c r="B835" s="1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QK835" s="3"/>
      <c r="QL835" s="1"/>
      <c r="QM835" s="1"/>
      <c r="QN835" s="1"/>
      <c r="QO835" s="1"/>
      <c r="QP835" s="1"/>
      <c r="QQ835" s="1"/>
      <c r="QR835" s="1"/>
    </row>
    <row r="836" spans="1:460" x14ac:dyDescent="0.2">
      <c r="A836" s="17"/>
      <c r="B836" s="1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QK836" s="3"/>
      <c r="QL836" s="1"/>
      <c r="QM836" s="1"/>
      <c r="QN836" s="1"/>
      <c r="QO836" s="1"/>
      <c r="QP836" s="1"/>
      <c r="QQ836" s="1"/>
      <c r="QR836" s="1"/>
    </row>
    <row r="837" spans="1:460" x14ac:dyDescent="0.2">
      <c r="A837" s="17"/>
      <c r="B837" s="1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QK837" s="3"/>
      <c r="QL837" s="1"/>
      <c r="QM837" s="1"/>
      <c r="QN837" s="1"/>
      <c r="QO837" s="1"/>
      <c r="QP837" s="1"/>
      <c r="QQ837" s="1"/>
      <c r="QR837" s="1"/>
    </row>
    <row r="838" spans="1:460" x14ac:dyDescent="0.2">
      <c r="A838" s="17"/>
      <c r="B838" s="1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QK838" s="3"/>
      <c r="QL838" s="1"/>
      <c r="QM838" s="1"/>
      <c r="QN838" s="1"/>
      <c r="QO838" s="1"/>
      <c r="QP838" s="1"/>
      <c r="QQ838" s="1"/>
      <c r="QR838" s="1"/>
    </row>
    <row r="839" spans="1:460" x14ac:dyDescent="0.2">
      <c r="A839" s="17"/>
      <c r="B839" s="1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QK839" s="3"/>
      <c r="QL839" s="1"/>
      <c r="QM839" s="1"/>
      <c r="QN839" s="1"/>
      <c r="QO839" s="1"/>
      <c r="QP839" s="1"/>
      <c r="QQ839" s="1"/>
      <c r="QR839" s="1"/>
    </row>
    <row r="840" spans="1:460" x14ac:dyDescent="0.2">
      <c r="A840" s="17"/>
      <c r="B840" s="1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QK840" s="3"/>
      <c r="QL840" s="1"/>
      <c r="QM840" s="1"/>
      <c r="QN840" s="1"/>
      <c r="QO840" s="1"/>
      <c r="QP840" s="1"/>
      <c r="QQ840" s="1"/>
      <c r="QR840" s="1"/>
    </row>
    <row r="841" spans="1:460" x14ac:dyDescent="0.2">
      <c r="A841" s="17"/>
      <c r="B841" s="1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QK841" s="3"/>
      <c r="QL841" s="1"/>
      <c r="QM841" s="1"/>
      <c r="QN841" s="1"/>
      <c r="QO841" s="1"/>
      <c r="QP841" s="1"/>
      <c r="QQ841" s="1"/>
      <c r="QR841" s="1"/>
    </row>
    <row r="842" spans="1:460" x14ac:dyDescent="0.2">
      <c r="A842" s="17"/>
      <c r="B842" s="1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QK842" s="3"/>
      <c r="QL842" s="1"/>
      <c r="QM842" s="1"/>
      <c r="QN842" s="1"/>
      <c r="QO842" s="1"/>
      <c r="QP842" s="1"/>
      <c r="QQ842" s="1"/>
      <c r="QR842" s="1"/>
    </row>
    <row r="843" spans="1:460" x14ac:dyDescent="0.2">
      <c r="A843" s="17"/>
      <c r="B843" s="1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QK843" s="3"/>
      <c r="QL843" s="1"/>
      <c r="QM843" s="1"/>
      <c r="QN843" s="1"/>
      <c r="QO843" s="1"/>
      <c r="QP843" s="1"/>
      <c r="QQ843" s="1"/>
      <c r="QR843" s="1"/>
    </row>
    <row r="844" spans="1:460" x14ac:dyDescent="0.2">
      <c r="A844" s="17"/>
      <c r="B844" s="1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QK844" s="3"/>
      <c r="QL844" s="1"/>
      <c r="QM844" s="1"/>
      <c r="QN844" s="1"/>
      <c r="QO844" s="1"/>
      <c r="QP844" s="1"/>
      <c r="QQ844" s="1"/>
      <c r="QR844" s="1"/>
    </row>
    <row r="845" spans="1:460" x14ac:dyDescent="0.2">
      <c r="A845" s="17"/>
      <c r="B845" s="1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QK845" s="3"/>
      <c r="QL845" s="1"/>
      <c r="QM845" s="1"/>
      <c r="QN845" s="1"/>
      <c r="QO845" s="1"/>
      <c r="QP845" s="1"/>
      <c r="QQ845" s="1"/>
      <c r="QR845" s="1"/>
    </row>
    <row r="846" spans="1:460" x14ac:dyDescent="0.2">
      <c r="A846" s="17"/>
      <c r="B846" s="1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QK846" s="3"/>
      <c r="QL846" s="1"/>
      <c r="QM846" s="1"/>
      <c r="QN846" s="1"/>
      <c r="QO846" s="1"/>
      <c r="QP846" s="1"/>
      <c r="QQ846" s="1"/>
      <c r="QR846" s="1"/>
    </row>
    <row r="847" spans="1:460" x14ac:dyDescent="0.2">
      <c r="A847" s="17"/>
      <c r="B847" s="1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QK847" s="3"/>
      <c r="QL847" s="1"/>
      <c r="QM847" s="1"/>
      <c r="QN847" s="1"/>
      <c r="QO847" s="1"/>
      <c r="QP847" s="1"/>
      <c r="QQ847" s="1"/>
      <c r="QR847" s="1"/>
    </row>
    <row r="848" spans="1:460" x14ac:dyDescent="0.2">
      <c r="A848" s="17"/>
      <c r="B848" s="1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QK848" s="3"/>
      <c r="QL848" s="1"/>
      <c r="QM848" s="1"/>
      <c r="QN848" s="1"/>
      <c r="QO848" s="1"/>
      <c r="QP848" s="1"/>
      <c r="QQ848" s="1"/>
      <c r="QR848" s="1"/>
    </row>
    <row r="849" spans="1:460" x14ac:dyDescent="0.2">
      <c r="A849" s="17"/>
      <c r="B849" s="1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QK849" s="3"/>
      <c r="QL849" s="1"/>
      <c r="QM849" s="1"/>
      <c r="QN849" s="1"/>
      <c r="QO849" s="1"/>
      <c r="QP849" s="1"/>
      <c r="QQ849" s="1"/>
      <c r="QR849" s="1"/>
    </row>
    <row r="850" spans="1:460" x14ac:dyDescent="0.2">
      <c r="A850" s="17"/>
      <c r="B850" s="1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QK850" s="3"/>
      <c r="QL850" s="1"/>
      <c r="QM850" s="1"/>
      <c r="QN850" s="1"/>
      <c r="QO850" s="1"/>
      <c r="QP850" s="1"/>
      <c r="QQ850" s="1"/>
      <c r="QR850" s="1"/>
    </row>
    <row r="851" spans="1:460" x14ac:dyDescent="0.2">
      <c r="A851" s="17"/>
      <c r="B851" s="1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QK851" s="3"/>
      <c r="QL851" s="1"/>
      <c r="QM851" s="1"/>
      <c r="QN851" s="1"/>
      <c r="QO851" s="1"/>
      <c r="QP851" s="1"/>
      <c r="QQ851" s="1"/>
      <c r="QR851" s="1"/>
    </row>
    <row r="852" spans="1:460" x14ac:dyDescent="0.2">
      <c r="A852" s="17"/>
      <c r="B852" s="1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QK852" s="3"/>
      <c r="QL852" s="1"/>
      <c r="QM852" s="1"/>
      <c r="QN852" s="1"/>
      <c r="QO852" s="1"/>
      <c r="QP852" s="1"/>
      <c r="QQ852" s="1"/>
      <c r="QR852" s="1"/>
    </row>
    <row r="853" spans="1:460" x14ac:dyDescent="0.2">
      <c r="A853" s="17"/>
      <c r="B853" s="1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QK853" s="3"/>
      <c r="QL853" s="1"/>
      <c r="QM853" s="1"/>
      <c r="QN853" s="1"/>
      <c r="QO853" s="1"/>
      <c r="QP853" s="1"/>
      <c r="QQ853" s="1"/>
      <c r="QR853" s="1"/>
    </row>
    <row r="854" spans="1:460" x14ac:dyDescent="0.2">
      <c r="A854" s="17"/>
      <c r="B854" s="1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QK854" s="3"/>
      <c r="QL854" s="1"/>
      <c r="QM854" s="1"/>
      <c r="QN854" s="1"/>
      <c r="QO854" s="1"/>
      <c r="QP854" s="1"/>
      <c r="QQ854" s="1"/>
      <c r="QR854" s="1"/>
    </row>
    <row r="855" spans="1:460" x14ac:dyDescent="0.2">
      <c r="A855" s="17"/>
      <c r="B855" s="1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QK855" s="3"/>
      <c r="QL855" s="1"/>
      <c r="QM855" s="1"/>
      <c r="QN855" s="1"/>
      <c r="QO855" s="1"/>
      <c r="QP855" s="1"/>
      <c r="QQ855" s="1"/>
      <c r="QR855" s="1"/>
    </row>
    <row r="856" spans="1:460" x14ac:dyDescent="0.2">
      <c r="A856" s="17"/>
      <c r="B856" s="1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QK856" s="3"/>
      <c r="QL856" s="1"/>
      <c r="QM856" s="1"/>
      <c r="QN856" s="1"/>
      <c r="QO856" s="1"/>
      <c r="QP856" s="1"/>
      <c r="QQ856" s="1"/>
      <c r="QR856" s="1"/>
    </row>
    <row r="857" spans="1:460" x14ac:dyDescent="0.2">
      <c r="A857" s="17"/>
      <c r="B857" s="1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QK857" s="3"/>
      <c r="QL857" s="1"/>
      <c r="QM857" s="1"/>
      <c r="QN857" s="1"/>
      <c r="QO857" s="1"/>
      <c r="QP857" s="1"/>
      <c r="QQ857" s="1"/>
      <c r="QR857" s="1"/>
    </row>
    <row r="858" spans="1:460" x14ac:dyDescent="0.2">
      <c r="A858" s="17"/>
      <c r="B858" s="1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QK858" s="3"/>
      <c r="QL858" s="1"/>
      <c r="QM858" s="1"/>
      <c r="QN858" s="1"/>
      <c r="QO858" s="1"/>
      <c r="QP858" s="1"/>
      <c r="QQ858" s="1"/>
      <c r="QR858" s="1"/>
    </row>
    <row r="859" spans="1:460" x14ac:dyDescent="0.2">
      <c r="A859" s="17"/>
      <c r="B859" s="1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QK859" s="3"/>
      <c r="QL859" s="1"/>
      <c r="QM859" s="1"/>
      <c r="QN859" s="1"/>
      <c r="QO859" s="1"/>
      <c r="QP859" s="1"/>
      <c r="QQ859" s="1"/>
      <c r="QR859" s="1"/>
    </row>
    <row r="860" spans="1:460" x14ac:dyDescent="0.2">
      <c r="A860" s="17"/>
      <c r="B860" s="1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QK860" s="3"/>
      <c r="QL860" s="1"/>
      <c r="QM860" s="1"/>
      <c r="QN860" s="1"/>
      <c r="QO860" s="1"/>
      <c r="QP860" s="1"/>
      <c r="QQ860" s="1"/>
      <c r="QR860" s="1"/>
    </row>
    <row r="861" spans="1:460" x14ac:dyDescent="0.2">
      <c r="A861" s="17"/>
      <c r="B861" s="1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QK861" s="3"/>
      <c r="QL861" s="1"/>
      <c r="QM861" s="1"/>
      <c r="QN861" s="1"/>
      <c r="QO861" s="1"/>
      <c r="QP861" s="1"/>
      <c r="QQ861" s="1"/>
      <c r="QR861" s="1"/>
    </row>
    <row r="862" spans="1:460" x14ac:dyDescent="0.2">
      <c r="A862" s="17"/>
      <c r="B862" s="1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QK862" s="3"/>
      <c r="QL862" s="1"/>
      <c r="QM862" s="1"/>
      <c r="QN862" s="1"/>
      <c r="QO862" s="1"/>
      <c r="QP862" s="1"/>
      <c r="QQ862" s="1"/>
      <c r="QR862" s="1"/>
    </row>
    <row r="863" spans="1:460" x14ac:dyDescent="0.2">
      <c r="A863" s="17"/>
      <c r="B863" s="1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QK863" s="3"/>
      <c r="QL863" s="1"/>
      <c r="QM863" s="1"/>
      <c r="QN863" s="1"/>
      <c r="QO863" s="1"/>
      <c r="QP863" s="1"/>
      <c r="QQ863" s="1"/>
      <c r="QR863" s="1"/>
    </row>
    <row r="864" spans="1:460" x14ac:dyDescent="0.2">
      <c r="A864" s="17"/>
      <c r="B864" s="1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QK864" s="3"/>
      <c r="QL864" s="1"/>
      <c r="QM864" s="1"/>
      <c r="QN864" s="1"/>
      <c r="QO864" s="1"/>
      <c r="QP864" s="1"/>
      <c r="QQ864" s="1"/>
      <c r="QR864" s="1"/>
    </row>
    <row r="865" spans="1:460" x14ac:dyDescent="0.2">
      <c r="A865" s="17"/>
      <c r="B865" s="1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QK865" s="3"/>
      <c r="QL865" s="1"/>
      <c r="QM865" s="1"/>
      <c r="QN865" s="1"/>
      <c r="QO865" s="1"/>
      <c r="QP865" s="1"/>
      <c r="QQ865" s="1"/>
      <c r="QR865" s="1"/>
    </row>
    <row r="866" spans="1:460" x14ac:dyDescent="0.2">
      <c r="A866" s="17"/>
      <c r="B866" s="1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QK866" s="3"/>
      <c r="QL866" s="1"/>
      <c r="QM866" s="1"/>
      <c r="QN866" s="1"/>
      <c r="QO866" s="1"/>
      <c r="QP866" s="1"/>
      <c r="QQ866" s="1"/>
      <c r="QR866" s="1"/>
    </row>
    <row r="867" spans="1:460" x14ac:dyDescent="0.2">
      <c r="A867" s="17"/>
      <c r="B867" s="1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QK867" s="3"/>
      <c r="QL867" s="1"/>
      <c r="QM867" s="1"/>
      <c r="QN867" s="1"/>
      <c r="QO867" s="1"/>
      <c r="QP867" s="1"/>
      <c r="QQ867" s="1"/>
      <c r="QR867" s="1"/>
    </row>
    <row r="868" spans="1:460" x14ac:dyDescent="0.2">
      <c r="A868" s="17"/>
      <c r="B868" s="1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QK868" s="3"/>
      <c r="QL868" s="1"/>
      <c r="QM868" s="1"/>
      <c r="QN868" s="1"/>
      <c r="QO868" s="1"/>
      <c r="QP868" s="1"/>
      <c r="QQ868" s="1"/>
      <c r="QR868" s="1"/>
    </row>
    <row r="869" spans="1:460" x14ac:dyDescent="0.2">
      <c r="A869" s="17"/>
      <c r="B869" s="1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QK869" s="3"/>
      <c r="QL869" s="1"/>
      <c r="QM869" s="1"/>
      <c r="QN869" s="1"/>
      <c r="QO869" s="1"/>
      <c r="QP869" s="1"/>
      <c r="QQ869" s="1"/>
      <c r="QR869" s="1"/>
    </row>
    <row r="870" spans="1:460" x14ac:dyDescent="0.2">
      <c r="A870" s="17"/>
      <c r="B870" s="1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QK870" s="3"/>
      <c r="QL870" s="1"/>
      <c r="QM870" s="1"/>
      <c r="QN870" s="1"/>
      <c r="QO870" s="1"/>
      <c r="QP870" s="1"/>
      <c r="QQ870" s="1"/>
      <c r="QR870" s="1"/>
    </row>
    <row r="871" spans="1:460" x14ac:dyDescent="0.2">
      <c r="A871" s="17"/>
      <c r="B871" s="1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QK871" s="3"/>
      <c r="QL871" s="1"/>
      <c r="QM871" s="1"/>
      <c r="QN871" s="1"/>
      <c r="QO871" s="1"/>
      <c r="QP871" s="1"/>
      <c r="QQ871" s="1"/>
      <c r="QR871" s="1"/>
    </row>
    <row r="872" spans="1:460" x14ac:dyDescent="0.2">
      <c r="A872" s="17"/>
      <c r="B872" s="1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QK872" s="3"/>
      <c r="QL872" s="1"/>
      <c r="QM872" s="1"/>
      <c r="QN872" s="1"/>
      <c r="QO872" s="1"/>
      <c r="QP872" s="1"/>
      <c r="QQ872" s="1"/>
      <c r="QR872" s="1"/>
    </row>
    <row r="873" spans="1:460" x14ac:dyDescent="0.2">
      <c r="A873" s="17"/>
      <c r="B873" s="1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QK873" s="3"/>
      <c r="QL873" s="1"/>
      <c r="QM873" s="1"/>
      <c r="QN873" s="1"/>
      <c r="QO873" s="1"/>
      <c r="QP873" s="1"/>
      <c r="QQ873" s="1"/>
      <c r="QR873" s="1"/>
    </row>
    <row r="874" spans="1:460" x14ac:dyDescent="0.2">
      <c r="A874" s="17"/>
      <c r="B874" s="1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QK874" s="3"/>
      <c r="QL874" s="1"/>
      <c r="QM874" s="1"/>
      <c r="QN874" s="1"/>
      <c r="QO874" s="1"/>
      <c r="QP874" s="1"/>
      <c r="QQ874" s="1"/>
      <c r="QR874" s="1"/>
    </row>
    <row r="875" spans="1:460" x14ac:dyDescent="0.2">
      <c r="A875" s="17"/>
      <c r="B875" s="1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QK875" s="3"/>
      <c r="QL875" s="1"/>
      <c r="QM875" s="1"/>
      <c r="QN875" s="1"/>
      <c r="QO875" s="1"/>
      <c r="QP875" s="1"/>
      <c r="QQ875" s="1"/>
      <c r="QR875" s="1"/>
    </row>
    <row r="876" spans="1:460" x14ac:dyDescent="0.2">
      <c r="A876" s="17"/>
      <c r="B876" s="1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QK876" s="3"/>
      <c r="QL876" s="1"/>
      <c r="QM876" s="1"/>
      <c r="QN876" s="1"/>
      <c r="QO876" s="1"/>
      <c r="QP876" s="1"/>
      <c r="QQ876" s="1"/>
      <c r="QR876" s="1"/>
    </row>
    <row r="877" spans="1:460" x14ac:dyDescent="0.2">
      <c r="A877" s="17"/>
      <c r="B877" s="1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QK877" s="3"/>
      <c r="QL877" s="1"/>
      <c r="QM877" s="1"/>
      <c r="QN877" s="1"/>
      <c r="QO877" s="1"/>
      <c r="QP877" s="1"/>
      <c r="QQ877" s="1"/>
      <c r="QR877" s="1"/>
    </row>
    <row r="878" spans="1:460" x14ac:dyDescent="0.2">
      <c r="A878" s="17"/>
      <c r="B878" s="1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QK878" s="3"/>
      <c r="QL878" s="1"/>
      <c r="QM878" s="1"/>
      <c r="QN878" s="1"/>
      <c r="QO878" s="1"/>
      <c r="QP878" s="1"/>
      <c r="QQ878" s="1"/>
      <c r="QR878" s="1"/>
    </row>
    <row r="879" spans="1:460" x14ac:dyDescent="0.2">
      <c r="A879" s="17"/>
      <c r="B879" s="1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QK879" s="3"/>
      <c r="QL879" s="1"/>
      <c r="QM879" s="1"/>
      <c r="QN879" s="1"/>
      <c r="QO879" s="1"/>
      <c r="QP879" s="1"/>
      <c r="QQ879" s="1"/>
      <c r="QR879" s="1"/>
    </row>
    <row r="880" spans="1:460" x14ac:dyDescent="0.2">
      <c r="A880" s="17"/>
      <c r="B880" s="1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QK880" s="3"/>
      <c r="QL880" s="1"/>
      <c r="QM880" s="1"/>
      <c r="QN880" s="1"/>
      <c r="QO880" s="1"/>
      <c r="QP880" s="1"/>
      <c r="QQ880" s="1"/>
      <c r="QR880" s="1"/>
    </row>
    <row r="881" spans="1:460" x14ac:dyDescent="0.2">
      <c r="A881" s="17"/>
      <c r="B881" s="1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QK881" s="3"/>
      <c r="QL881" s="1"/>
      <c r="QM881" s="1"/>
      <c r="QN881" s="1"/>
      <c r="QO881" s="1"/>
      <c r="QP881" s="1"/>
      <c r="QQ881" s="1"/>
      <c r="QR881" s="1"/>
    </row>
    <row r="882" spans="1:460" x14ac:dyDescent="0.2">
      <c r="A882" s="17"/>
      <c r="B882" s="1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QK882" s="3"/>
      <c r="QL882" s="1"/>
      <c r="QM882" s="1"/>
      <c r="QN882" s="1"/>
      <c r="QO882" s="1"/>
      <c r="QP882" s="1"/>
      <c r="QQ882" s="1"/>
      <c r="QR882" s="1"/>
    </row>
    <row r="883" spans="1:460" x14ac:dyDescent="0.2">
      <c r="A883" s="17"/>
      <c r="B883" s="1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QK883" s="3"/>
      <c r="QL883" s="1"/>
      <c r="QM883" s="1"/>
      <c r="QN883" s="1"/>
      <c r="QO883" s="1"/>
      <c r="QP883" s="1"/>
      <c r="QQ883" s="1"/>
      <c r="QR883" s="1"/>
    </row>
    <row r="884" spans="1:460" x14ac:dyDescent="0.2">
      <c r="A884" s="17"/>
      <c r="B884" s="1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QK884" s="3"/>
      <c r="QL884" s="1"/>
      <c r="QM884" s="1"/>
      <c r="QN884" s="1"/>
      <c r="QO884" s="1"/>
      <c r="QP884" s="1"/>
      <c r="QQ884" s="1"/>
      <c r="QR884" s="1"/>
    </row>
    <row r="885" spans="1:460" x14ac:dyDescent="0.2">
      <c r="A885" s="17"/>
      <c r="B885" s="1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QK885" s="3"/>
      <c r="QL885" s="1"/>
      <c r="QM885" s="1"/>
      <c r="QN885" s="1"/>
      <c r="QO885" s="1"/>
      <c r="QP885" s="1"/>
      <c r="QQ885" s="1"/>
      <c r="QR885" s="1"/>
    </row>
    <row r="886" spans="1:460" x14ac:dyDescent="0.2">
      <c r="A886" s="17"/>
      <c r="B886" s="1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QK886" s="3"/>
      <c r="QL886" s="1"/>
      <c r="QM886" s="1"/>
      <c r="QN886" s="1"/>
      <c r="QO886" s="1"/>
      <c r="QP886" s="1"/>
      <c r="QQ886" s="1"/>
      <c r="QR886" s="1"/>
    </row>
    <row r="887" spans="1:460" x14ac:dyDescent="0.2">
      <c r="A887" s="17"/>
      <c r="B887" s="1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QK887" s="3"/>
      <c r="QL887" s="1"/>
      <c r="QM887" s="1"/>
      <c r="QN887" s="1"/>
      <c r="QO887" s="1"/>
      <c r="QP887" s="1"/>
      <c r="QQ887" s="1"/>
      <c r="QR887" s="1"/>
    </row>
    <row r="888" spans="1:460" x14ac:dyDescent="0.2">
      <c r="A888" s="17"/>
      <c r="B888" s="1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QK888" s="3"/>
      <c r="QL888" s="1"/>
      <c r="QM888" s="1"/>
      <c r="QN888" s="1"/>
      <c r="QO888" s="1"/>
      <c r="QP888" s="1"/>
      <c r="QQ888" s="1"/>
      <c r="QR888" s="1"/>
    </row>
    <row r="889" spans="1:460" x14ac:dyDescent="0.2">
      <c r="A889" s="17"/>
      <c r="B889" s="1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QK889" s="3"/>
      <c r="QL889" s="1"/>
      <c r="QM889" s="1"/>
      <c r="QN889" s="1"/>
      <c r="QO889" s="1"/>
      <c r="QP889" s="1"/>
      <c r="QQ889" s="1"/>
      <c r="QR889" s="1"/>
    </row>
    <row r="890" spans="1:460" x14ac:dyDescent="0.2">
      <c r="A890" s="17"/>
      <c r="B890" s="1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QK890" s="3"/>
      <c r="QL890" s="1"/>
      <c r="QM890" s="1"/>
      <c r="QN890" s="1"/>
      <c r="QO890" s="1"/>
      <c r="QP890" s="1"/>
      <c r="QQ890" s="1"/>
      <c r="QR890" s="1"/>
    </row>
    <row r="891" spans="1:460" x14ac:dyDescent="0.2">
      <c r="A891" s="17"/>
      <c r="B891" s="1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QK891" s="3"/>
      <c r="QL891" s="1"/>
      <c r="QM891" s="1"/>
      <c r="QN891" s="1"/>
      <c r="QO891" s="1"/>
      <c r="QP891" s="1"/>
      <c r="QQ891" s="1"/>
      <c r="QR891" s="1"/>
    </row>
    <row r="892" spans="1:460" x14ac:dyDescent="0.2">
      <c r="A892" s="17"/>
      <c r="B892" s="1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QK892" s="3"/>
      <c r="QL892" s="1"/>
      <c r="QM892" s="1"/>
      <c r="QN892" s="1"/>
      <c r="QO892" s="1"/>
      <c r="QP892" s="1"/>
      <c r="QQ892" s="1"/>
      <c r="QR892" s="1"/>
    </row>
    <row r="893" spans="1:460" x14ac:dyDescent="0.2">
      <c r="A893" s="17"/>
      <c r="B893" s="1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QK893" s="3"/>
      <c r="QL893" s="1"/>
      <c r="QM893" s="1"/>
      <c r="QN893" s="1"/>
      <c r="QO893" s="1"/>
      <c r="QP893" s="1"/>
      <c r="QQ893" s="1"/>
      <c r="QR893" s="1"/>
    </row>
    <row r="894" spans="1:460" x14ac:dyDescent="0.2">
      <c r="A894" s="17"/>
      <c r="B894" s="1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QK894" s="3"/>
      <c r="QL894" s="1"/>
      <c r="QM894" s="1"/>
      <c r="QN894" s="1"/>
      <c r="QO894" s="1"/>
      <c r="QP894" s="1"/>
      <c r="QQ894" s="1"/>
      <c r="QR894" s="1"/>
    </row>
    <row r="895" spans="1:460" x14ac:dyDescent="0.2">
      <c r="A895" s="17"/>
      <c r="B895" s="1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QK895" s="3"/>
      <c r="QL895" s="1"/>
      <c r="QM895" s="1"/>
      <c r="QN895" s="1"/>
      <c r="QO895" s="1"/>
      <c r="QP895" s="1"/>
      <c r="QQ895" s="1"/>
      <c r="QR895" s="1"/>
    </row>
    <row r="896" spans="1:460" x14ac:dyDescent="0.2">
      <c r="A896" s="17"/>
      <c r="B896" s="1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QK896" s="3"/>
      <c r="QL896" s="1"/>
      <c r="QM896" s="1"/>
      <c r="QN896" s="1"/>
      <c r="QO896" s="1"/>
      <c r="QP896" s="1"/>
      <c r="QQ896" s="1"/>
      <c r="QR896" s="1"/>
    </row>
    <row r="897" spans="1:460" x14ac:dyDescent="0.2">
      <c r="A897" s="17"/>
      <c r="B897" s="1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QK897" s="3"/>
      <c r="QL897" s="1"/>
      <c r="QM897" s="1"/>
      <c r="QN897" s="1"/>
      <c r="QO897" s="1"/>
      <c r="QP897" s="1"/>
      <c r="QQ897" s="1"/>
      <c r="QR897" s="1"/>
    </row>
    <row r="898" spans="1:460" x14ac:dyDescent="0.2">
      <c r="A898" s="17"/>
      <c r="B898" s="1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QK898" s="3"/>
      <c r="QL898" s="1"/>
      <c r="QM898" s="1"/>
      <c r="QN898" s="1"/>
      <c r="QO898" s="1"/>
      <c r="QP898" s="1"/>
      <c r="QQ898" s="1"/>
      <c r="QR898" s="1"/>
    </row>
    <row r="899" spans="1:460" x14ac:dyDescent="0.2">
      <c r="A899" s="17"/>
      <c r="B899" s="1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QK899" s="3"/>
      <c r="QL899" s="1"/>
      <c r="QM899" s="1"/>
      <c r="QN899" s="1"/>
      <c r="QO899" s="1"/>
      <c r="QP899" s="1"/>
      <c r="QQ899" s="1"/>
      <c r="QR899" s="1"/>
    </row>
    <row r="900" spans="1:460" x14ac:dyDescent="0.2">
      <c r="A900" s="17"/>
      <c r="B900" s="1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QK900" s="3"/>
      <c r="QL900" s="1"/>
      <c r="QM900" s="1"/>
      <c r="QN900" s="1"/>
      <c r="QO900" s="1"/>
      <c r="QP900" s="1"/>
      <c r="QQ900" s="1"/>
      <c r="QR900" s="1"/>
    </row>
    <row r="901" spans="1:460" x14ac:dyDescent="0.2">
      <c r="A901" s="17"/>
      <c r="B901" s="1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QK901" s="3"/>
      <c r="QL901" s="1"/>
      <c r="QM901" s="1"/>
      <c r="QN901" s="1"/>
      <c r="QO901" s="1"/>
      <c r="QP901" s="1"/>
      <c r="QQ901" s="1"/>
      <c r="QR901" s="1"/>
    </row>
    <row r="902" spans="1:460" x14ac:dyDescent="0.2">
      <c r="A902" s="17"/>
      <c r="B902" s="1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QK902" s="3"/>
      <c r="QL902" s="1"/>
      <c r="QM902" s="1"/>
      <c r="QN902" s="1"/>
      <c r="QO902" s="1"/>
      <c r="QP902" s="1"/>
      <c r="QQ902" s="1"/>
      <c r="QR902" s="1"/>
    </row>
    <row r="903" spans="1:460" x14ac:dyDescent="0.2">
      <c r="A903" s="17"/>
      <c r="B903" s="1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QK903" s="3"/>
      <c r="QL903" s="1"/>
      <c r="QM903" s="1"/>
      <c r="QN903" s="1"/>
      <c r="QO903" s="1"/>
      <c r="QP903" s="1"/>
      <c r="QQ903" s="1"/>
      <c r="QR903" s="1"/>
    </row>
    <row r="904" spans="1:460" x14ac:dyDescent="0.2">
      <c r="A904" s="17"/>
      <c r="B904" s="1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QK904" s="3"/>
      <c r="QL904" s="1"/>
      <c r="QM904" s="1"/>
      <c r="QN904" s="1"/>
      <c r="QO904" s="1"/>
      <c r="QP904" s="1"/>
      <c r="QQ904" s="1"/>
      <c r="QR904" s="1"/>
    </row>
    <row r="905" spans="1:460" x14ac:dyDescent="0.2">
      <c r="A905" s="17"/>
      <c r="B905" s="1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QK905" s="3"/>
      <c r="QL905" s="1"/>
      <c r="QM905" s="1"/>
      <c r="QN905" s="1"/>
      <c r="QO905" s="1"/>
      <c r="QP905" s="1"/>
      <c r="QQ905" s="1"/>
      <c r="QR905" s="1"/>
    </row>
    <row r="906" spans="1:460" x14ac:dyDescent="0.2">
      <c r="A906" s="17"/>
      <c r="B906" s="1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QK906" s="3"/>
      <c r="QL906" s="1"/>
      <c r="QM906" s="1"/>
      <c r="QN906" s="1"/>
      <c r="QO906" s="1"/>
      <c r="QP906" s="1"/>
      <c r="QQ906" s="1"/>
      <c r="QR906" s="1"/>
    </row>
    <row r="907" spans="1:460" x14ac:dyDescent="0.2">
      <c r="A907" s="17"/>
      <c r="B907" s="1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QK907" s="3"/>
      <c r="QL907" s="1"/>
      <c r="QM907" s="1"/>
      <c r="QN907" s="1"/>
      <c r="QO907" s="1"/>
      <c r="QP907" s="1"/>
      <c r="QQ907" s="1"/>
      <c r="QR907" s="1"/>
    </row>
    <row r="908" spans="1:460" x14ac:dyDescent="0.2">
      <c r="A908" s="17"/>
      <c r="B908" s="1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QK908" s="3"/>
      <c r="QL908" s="1"/>
      <c r="QM908" s="1"/>
      <c r="QN908" s="1"/>
      <c r="QO908" s="1"/>
      <c r="QP908" s="1"/>
      <c r="QQ908" s="1"/>
      <c r="QR908" s="1"/>
    </row>
    <row r="909" spans="1:460" x14ac:dyDescent="0.2">
      <c r="A909" s="17"/>
      <c r="B909" s="1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QK909" s="3"/>
      <c r="QL909" s="1"/>
      <c r="QM909" s="1"/>
      <c r="QN909" s="1"/>
      <c r="QO909" s="1"/>
      <c r="QP909" s="1"/>
      <c r="QQ909" s="1"/>
      <c r="QR909" s="1"/>
    </row>
    <row r="910" spans="1:460" x14ac:dyDescent="0.2">
      <c r="A910" s="17"/>
      <c r="B910" s="1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QK910" s="3"/>
      <c r="QL910" s="1"/>
      <c r="QM910" s="1"/>
      <c r="QN910" s="1"/>
      <c r="QO910" s="1"/>
      <c r="QP910" s="1"/>
      <c r="QQ910" s="1"/>
      <c r="QR910" s="1"/>
    </row>
    <row r="911" spans="1:460" x14ac:dyDescent="0.2">
      <c r="A911" s="17"/>
      <c r="B911" s="1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QK911" s="3"/>
      <c r="QL911" s="1"/>
      <c r="QM911" s="1"/>
      <c r="QN911" s="1"/>
      <c r="QO911" s="1"/>
      <c r="QP911" s="1"/>
      <c r="QQ911" s="1"/>
      <c r="QR911" s="1"/>
    </row>
    <row r="912" spans="1:460" x14ac:dyDescent="0.2">
      <c r="A912" s="17"/>
      <c r="B912" s="1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QK912" s="3"/>
      <c r="QL912" s="1"/>
      <c r="QM912" s="1"/>
      <c r="QN912" s="1"/>
      <c r="QO912" s="1"/>
      <c r="QP912" s="1"/>
      <c r="QQ912" s="1"/>
      <c r="QR912" s="1"/>
    </row>
    <row r="913" spans="1:460" x14ac:dyDescent="0.2">
      <c r="A913" s="17"/>
      <c r="B913" s="1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QK913" s="3"/>
      <c r="QL913" s="1"/>
      <c r="QM913" s="1"/>
      <c r="QN913" s="1"/>
      <c r="QO913" s="1"/>
      <c r="QP913" s="1"/>
      <c r="QQ913" s="1"/>
      <c r="QR913" s="1"/>
    </row>
    <row r="914" spans="1:460" x14ac:dyDescent="0.2">
      <c r="A914" s="17"/>
      <c r="B914" s="1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QK914" s="3"/>
      <c r="QL914" s="1"/>
      <c r="QM914" s="1"/>
      <c r="QN914" s="1"/>
      <c r="QO914" s="1"/>
      <c r="QP914" s="1"/>
      <c r="QQ914" s="1"/>
      <c r="QR914" s="1"/>
    </row>
    <row r="915" spans="1:460" x14ac:dyDescent="0.2">
      <c r="A915" s="17"/>
      <c r="B915" s="1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QK915" s="3"/>
      <c r="QL915" s="1"/>
      <c r="QM915" s="1"/>
      <c r="QN915" s="1"/>
      <c r="QO915" s="1"/>
      <c r="QP915" s="1"/>
      <c r="QQ915" s="1"/>
      <c r="QR915" s="1"/>
    </row>
    <row r="916" spans="1:460" x14ac:dyDescent="0.2">
      <c r="A916" s="17"/>
      <c r="B916" s="1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QK916" s="3"/>
      <c r="QL916" s="1"/>
      <c r="QM916" s="1"/>
      <c r="QN916" s="1"/>
      <c r="QO916" s="1"/>
      <c r="QP916" s="1"/>
      <c r="QQ916" s="1"/>
      <c r="QR916" s="1"/>
    </row>
    <row r="917" spans="1:460" x14ac:dyDescent="0.2">
      <c r="A917" s="17"/>
      <c r="B917" s="1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QK917" s="3"/>
      <c r="QL917" s="1"/>
      <c r="QM917" s="1"/>
      <c r="QN917" s="1"/>
      <c r="QO917" s="1"/>
      <c r="QP917" s="1"/>
      <c r="QQ917" s="1"/>
      <c r="QR917" s="1"/>
    </row>
    <row r="918" spans="1:460" x14ac:dyDescent="0.2">
      <c r="A918" s="17"/>
      <c r="B918" s="1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QK918" s="3"/>
      <c r="QL918" s="1"/>
      <c r="QM918" s="1"/>
      <c r="QN918" s="1"/>
      <c r="QO918" s="1"/>
      <c r="QP918" s="1"/>
      <c r="QQ918" s="1"/>
      <c r="QR918" s="1"/>
    </row>
    <row r="919" spans="1:460" x14ac:dyDescent="0.2">
      <c r="A919" s="17"/>
      <c r="B919" s="1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QK919" s="3"/>
      <c r="QL919" s="1"/>
      <c r="QM919" s="1"/>
      <c r="QN919" s="1"/>
      <c r="QO919" s="1"/>
      <c r="QP919" s="1"/>
      <c r="QQ919" s="1"/>
      <c r="QR919" s="1"/>
    </row>
    <row r="920" spans="1:460" x14ac:dyDescent="0.2">
      <c r="A920" s="17"/>
      <c r="B920" s="1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QK920" s="3"/>
      <c r="QL920" s="1"/>
      <c r="QM920" s="1"/>
      <c r="QN920" s="1"/>
      <c r="QO920" s="1"/>
      <c r="QP920" s="1"/>
      <c r="QQ920" s="1"/>
      <c r="QR920" s="1"/>
    </row>
    <row r="921" spans="1:460" x14ac:dyDescent="0.2">
      <c r="A921" s="17"/>
      <c r="B921" s="1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QK921" s="3"/>
      <c r="QL921" s="1"/>
      <c r="QM921" s="1"/>
      <c r="QN921" s="1"/>
      <c r="QO921" s="1"/>
      <c r="QP921" s="1"/>
      <c r="QQ921" s="1"/>
      <c r="QR921" s="1"/>
    </row>
    <row r="922" spans="1:460" x14ac:dyDescent="0.2">
      <c r="A922" s="17"/>
      <c r="B922" s="1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QK922" s="3"/>
      <c r="QL922" s="1"/>
      <c r="QM922" s="1"/>
      <c r="QN922" s="1"/>
      <c r="QO922" s="1"/>
      <c r="QP922" s="1"/>
      <c r="QQ922" s="1"/>
      <c r="QR922" s="1"/>
    </row>
    <row r="923" spans="1:460" x14ac:dyDescent="0.2">
      <c r="A923" s="17"/>
      <c r="B923" s="1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QK923" s="3"/>
      <c r="QL923" s="1"/>
      <c r="QM923" s="1"/>
      <c r="QN923" s="1"/>
      <c r="QO923" s="1"/>
      <c r="QP923" s="1"/>
      <c r="QQ923" s="1"/>
      <c r="QR923" s="1"/>
    </row>
    <row r="924" spans="1:460" x14ac:dyDescent="0.2">
      <c r="A924" s="17"/>
      <c r="B924" s="1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QK924" s="3"/>
      <c r="QL924" s="1"/>
      <c r="QM924" s="1"/>
      <c r="QN924" s="1"/>
      <c r="QO924" s="1"/>
      <c r="QP924" s="1"/>
      <c r="QQ924" s="1"/>
      <c r="QR924" s="1"/>
    </row>
    <row r="925" spans="1:460" x14ac:dyDescent="0.2">
      <c r="A925" s="17"/>
      <c r="B925" s="1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QK925" s="3"/>
      <c r="QL925" s="1"/>
      <c r="QM925" s="1"/>
      <c r="QN925" s="1"/>
      <c r="QO925" s="1"/>
      <c r="QP925" s="1"/>
      <c r="QQ925" s="1"/>
      <c r="QR925" s="1"/>
    </row>
    <row r="926" spans="1:460" x14ac:dyDescent="0.2">
      <c r="A926" s="17"/>
      <c r="B926" s="1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QK926" s="3"/>
      <c r="QL926" s="1"/>
      <c r="QM926" s="1"/>
      <c r="QN926" s="1"/>
      <c r="QO926" s="1"/>
      <c r="QP926" s="1"/>
      <c r="QQ926" s="1"/>
      <c r="QR926" s="1"/>
    </row>
    <row r="927" spans="1:460" x14ac:dyDescent="0.2">
      <c r="A927" s="17"/>
      <c r="B927" s="1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QK927" s="3"/>
      <c r="QL927" s="1"/>
      <c r="QM927" s="1"/>
      <c r="QN927" s="1"/>
      <c r="QO927" s="1"/>
      <c r="QP927" s="1"/>
      <c r="QQ927" s="1"/>
      <c r="QR927" s="1"/>
    </row>
    <row r="928" spans="1:460" x14ac:dyDescent="0.2">
      <c r="A928" s="17"/>
      <c r="B928" s="1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QK928" s="3"/>
      <c r="QL928" s="1"/>
      <c r="QM928" s="1"/>
      <c r="QN928" s="1"/>
      <c r="QO928" s="1"/>
      <c r="QP928" s="1"/>
      <c r="QQ928" s="1"/>
      <c r="QR928" s="1"/>
    </row>
    <row r="929" spans="1:460" x14ac:dyDescent="0.2">
      <c r="A929" s="17"/>
      <c r="B929" s="1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QK929" s="3"/>
      <c r="QL929" s="1"/>
      <c r="QM929" s="1"/>
      <c r="QN929" s="1"/>
      <c r="QO929" s="1"/>
      <c r="QP929" s="1"/>
      <c r="QQ929" s="1"/>
      <c r="QR929" s="1"/>
    </row>
    <row r="930" spans="1:460" x14ac:dyDescent="0.2">
      <c r="A930" s="17"/>
      <c r="B930" s="1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QK930" s="3"/>
      <c r="QL930" s="1"/>
      <c r="QM930" s="1"/>
      <c r="QN930" s="1"/>
      <c r="QO930" s="1"/>
      <c r="QP930" s="1"/>
      <c r="QQ930" s="1"/>
      <c r="QR930" s="1"/>
    </row>
    <row r="931" spans="1:460" x14ac:dyDescent="0.2">
      <c r="A931" s="17"/>
      <c r="B931" s="1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QK931" s="3"/>
      <c r="QL931" s="1"/>
      <c r="QM931" s="1"/>
      <c r="QN931" s="1"/>
      <c r="QO931" s="1"/>
      <c r="QP931" s="1"/>
      <c r="QQ931" s="1"/>
      <c r="QR931" s="1"/>
    </row>
    <row r="932" spans="1:460" x14ac:dyDescent="0.2">
      <c r="A932" s="17"/>
      <c r="B932" s="1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QK932" s="3"/>
      <c r="QL932" s="1"/>
      <c r="QM932" s="1"/>
      <c r="QN932" s="1"/>
      <c r="QO932" s="1"/>
      <c r="QP932" s="1"/>
      <c r="QQ932" s="1"/>
      <c r="QR932" s="1"/>
    </row>
    <row r="933" spans="1:460" x14ac:dyDescent="0.2">
      <c r="A933" s="17"/>
      <c r="B933" s="1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QK933" s="3"/>
      <c r="QL933" s="1"/>
      <c r="QM933" s="1"/>
      <c r="QN933" s="1"/>
      <c r="QO933" s="1"/>
      <c r="QP933" s="1"/>
      <c r="QQ933" s="1"/>
      <c r="QR933" s="1"/>
    </row>
    <row r="934" spans="1:460" x14ac:dyDescent="0.2">
      <c r="A934" s="17"/>
      <c r="B934" s="1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QK934" s="3"/>
      <c r="QL934" s="1"/>
      <c r="QM934" s="1"/>
      <c r="QN934" s="1"/>
      <c r="QO934" s="1"/>
      <c r="QP934" s="1"/>
      <c r="QQ934" s="1"/>
      <c r="QR934" s="1"/>
    </row>
    <row r="935" spans="1:460" x14ac:dyDescent="0.2">
      <c r="A935" s="17"/>
      <c r="B935" s="1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QK935" s="3"/>
      <c r="QL935" s="1"/>
      <c r="QM935" s="1"/>
      <c r="QN935" s="1"/>
      <c r="QO935" s="1"/>
      <c r="QP935" s="1"/>
      <c r="QQ935" s="1"/>
      <c r="QR935" s="1"/>
    </row>
    <row r="936" spans="1:460" x14ac:dyDescent="0.2">
      <c r="A936" s="17"/>
      <c r="B936" s="1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QK936" s="3"/>
      <c r="QL936" s="1"/>
      <c r="QM936" s="1"/>
      <c r="QN936" s="1"/>
      <c r="QO936" s="1"/>
      <c r="QP936" s="1"/>
      <c r="QQ936" s="1"/>
      <c r="QR936" s="1"/>
    </row>
    <row r="937" spans="1:460" x14ac:dyDescent="0.2">
      <c r="A937" s="17"/>
      <c r="B937" s="1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QK937" s="3"/>
      <c r="QL937" s="1"/>
      <c r="QM937" s="1"/>
      <c r="QN937" s="1"/>
      <c r="QO937" s="1"/>
      <c r="QP937" s="1"/>
      <c r="QQ937" s="1"/>
      <c r="QR937" s="1"/>
    </row>
    <row r="938" spans="1:460" x14ac:dyDescent="0.2">
      <c r="A938" s="17"/>
      <c r="B938" s="1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QK938" s="3"/>
      <c r="QL938" s="1"/>
      <c r="QM938" s="1"/>
      <c r="QN938" s="1"/>
      <c r="QO938" s="1"/>
      <c r="QP938" s="1"/>
      <c r="QQ938" s="1"/>
      <c r="QR938" s="1"/>
    </row>
    <row r="939" spans="1:460" x14ac:dyDescent="0.2">
      <c r="A939" s="17"/>
      <c r="B939" s="1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QK939" s="3"/>
      <c r="QL939" s="1"/>
      <c r="QM939" s="1"/>
      <c r="QN939" s="1"/>
      <c r="QO939" s="1"/>
      <c r="QP939" s="1"/>
      <c r="QQ939" s="1"/>
      <c r="QR939" s="1"/>
    </row>
    <row r="940" spans="1:460" x14ac:dyDescent="0.2">
      <c r="A940" s="17"/>
      <c r="B940" s="1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QK940" s="3"/>
      <c r="QL940" s="1"/>
      <c r="QM940" s="1"/>
      <c r="QN940" s="1"/>
      <c r="QO940" s="1"/>
      <c r="QP940" s="1"/>
      <c r="QQ940" s="1"/>
      <c r="QR940" s="1"/>
    </row>
    <row r="941" spans="1:460" x14ac:dyDescent="0.2">
      <c r="A941" s="17"/>
      <c r="B941" s="1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QK941" s="3"/>
      <c r="QL941" s="1"/>
      <c r="QM941" s="1"/>
      <c r="QN941" s="1"/>
      <c r="QO941" s="1"/>
      <c r="QP941" s="1"/>
      <c r="QQ941" s="1"/>
      <c r="QR941" s="1"/>
    </row>
    <row r="942" spans="1:460" x14ac:dyDescent="0.2">
      <c r="A942" s="17"/>
      <c r="B942" s="1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QK942" s="3"/>
      <c r="QL942" s="1"/>
      <c r="QM942" s="1"/>
      <c r="QN942" s="1"/>
      <c r="QO942" s="1"/>
      <c r="QP942" s="1"/>
      <c r="QQ942" s="1"/>
      <c r="QR942" s="1"/>
    </row>
    <row r="943" spans="1:460" x14ac:dyDescent="0.2">
      <c r="A943" s="17"/>
      <c r="B943" s="1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QK943" s="3"/>
      <c r="QL943" s="1"/>
      <c r="QM943" s="1"/>
      <c r="QN943" s="1"/>
      <c r="QO943" s="1"/>
      <c r="QP943" s="1"/>
      <c r="QQ943" s="1"/>
      <c r="QR943" s="1"/>
    </row>
    <row r="944" spans="1:460" x14ac:dyDescent="0.2">
      <c r="A944" s="17"/>
      <c r="B944" s="1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QK944" s="3"/>
      <c r="QL944" s="1"/>
      <c r="QM944" s="1"/>
      <c r="QN944" s="1"/>
      <c r="QO944" s="1"/>
      <c r="QP944" s="1"/>
      <c r="QQ944" s="1"/>
      <c r="QR944" s="1"/>
    </row>
    <row r="945" spans="1:460" x14ac:dyDescent="0.2">
      <c r="A945" s="17"/>
      <c r="B945" s="1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QK945" s="3"/>
      <c r="QL945" s="1"/>
      <c r="QM945" s="1"/>
      <c r="QN945" s="1"/>
      <c r="QO945" s="1"/>
      <c r="QP945" s="1"/>
      <c r="QQ945" s="1"/>
      <c r="QR945" s="1"/>
    </row>
    <row r="946" spans="1:460" x14ac:dyDescent="0.2">
      <c r="A946" s="17"/>
      <c r="B946" s="1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QK946" s="3"/>
      <c r="QL946" s="1"/>
      <c r="QM946" s="1"/>
      <c r="QN946" s="1"/>
      <c r="QO946" s="1"/>
      <c r="QP946" s="1"/>
      <c r="QQ946" s="1"/>
      <c r="QR946" s="1"/>
    </row>
    <row r="947" spans="1:460" x14ac:dyDescent="0.2">
      <c r="A947" s="17"/>
      <c r="B947" s="1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QK947" s="3"/>
      <c r="QL947" s="1"/>
      <c r="QM947" s="1"/>
      <c r="QN947" s="1"/>
      <c r="QO947" s="1"/>
      <c r="QP947" s="1"/>
      <c r="QQ947" s="1"/>
      <c r="QR947" s="1"/>
    </row>
    <row r="948" spans="1:460" x14ac:dyDescent="0.2">
      <c r="A948" s="17"/>
      <c r="B948" s="1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QK948" s="3"/>
      <c r="QL948" s="1"/>
      <c r="QM948" s="1"/>
      <c r="QN948" s="1"/>
      <c r="QO948" s="1"/>
      <c r="QP948" s="1"/>
      <c r="QQ948" s="1"/>
      <c r="QR948" s="1"/>
    </row>
    <row r="949" spans="1:460" x14ac:dyDescent="0.2">
      <c r="A949" s="17"/>
      <c r="B949" s="1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QK949" s="3"/>
      <c r="QL949" s="1"/>
      <c r="QM949" s="1"/>
      <c r="QN949" s="1"/>
      <c r="QO949" s="1"/>
      <c r="QP949" s="1"/>
      <c r="QQ949" s="1"/>
      <c r="QR949" s="1"/>
    </row>
    <row r="950" spans="1:460" x14ac:dyDescent="0.2">
      <c r="A950" s="17"/>
      <c r="B950" s="1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QK950" s="3"/>
      <c r="QL950" s="1"/>
      <c r="QM950" s="1"/>
      <c r="QN950" s="1"/>
      <c r="QO950" s="1"/>
      <c r="QP950" s="1"/>
      <c r="QQ950" s="1"/>
      <c r="QR950" s="1"/>
    </row>
    <row r="951" spans="1:460" x14ac:dyDescent="0.2">
      <c r="A951" s="17"/>
      <c r="B951" s="1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QK951" s="3"/>
      <c r="QL951" s="1"/>
      <c r="QM951" s="1"/>
      <c r="QN951" s="1"/>
      <c r="QO951" s="1"/>
      <c r="QP951" s="1"/>
      <c r="QQ951" s="1"/>
      <c r="QR951" s="1"/>
    </row>
    <row r="952" spans="1:460" x14ac:dyDescent="0.2">
      <c r="A952" s="17"/>
      <c r="B952" s="1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QK952" s="3"/>
      <c r="QL952" s="1"/>
      <c r="QM952" s="1"/>
      <c r="QN952" s="1"/>
      <c r="QO952" s="1"/>
      <c r="QP952" s="1"/>
      <c r="QQ952" s="1"/>
      <c r="QR952" s="1"/>
    </row>
    <row r="953" spans="1:460" x14ac:dyDescent="0.2">
      <c r="A953" s="17"/>
      <c r="B953" s="1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QK953" s="3"/>
      <c r="QL953" s="1"/>
      <c r="QM953" s="1"/>
      <c r="QN953" s="1"/>
      <c r="QO953" s="1"/>
      <c r="QP953" s="1"/>
      <c r="QQ953" s="1"/>
      <c r="QR953" s="1"/>
    </row>
    <row r="954" spans="1:460" x14ac:dyDescent="0.2">
      <c r="A954" s="17"/>
      <c r="B954" s="1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QK954" s="3"/>
      <c r="QL954" s="1"/>
      <c r="QM954" s="1"/>
      <c r="QN954" s="1"/>
      <c r="QO954" s="1"/>
      <c r="QP954" s="1"/>
      <c r="QQ954" s="1"/>
      <c r="QR954" s="1"/>
    </row>
    <row r="955" spans="1:460" x14ac:dyDescent="0.2">
      <c r="A955" s="17"/>
      <c r="B955" s="1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QK955" s="3"/>
      <c r="QL955" s="1"/>
      <c r="QM955" s="1"/>
      <c r="QN955" s="1"/>
      <c r="QO955" s="1"/>
      <c r="QP955" s="1"/>
      <c r="QQ955" s="1"/>
      <c r="QR955" s="1"/>
    </row>
    <row r="956" spans="1:460" x14ac:dyDescent="0.2">
      <c r="A956" s="17"/>
      <c r="B956" s="1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QK956" s="3"/>
      <c r="QL956" s="1"/>
      <c r="QM956" s="1"/>
      <c r="QN956" s="1"/>
      <c r="QO956" s="1"/>
      <c r="QP956" s="1"/>
      <c r="QQ956" s="1"/>
      <c r="QR956" s="1"/>
    </row>
    <row r="957" spans="1:460" x14ac:dyDescent="0.2">
      <c r="A957" s="17"/>
      <c r="B957" s="1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QK957" s="3"/>
      <c r="QL957" s="1"/>
      <c r="QM957" s="1"/>
      <c r="QN957" s="1"/>
      <c r="QO957" s="1"/>
      <c r="QP957" s="1"/>
      <c r="QQ957" s="1"/>
      <c r="QR957" s="1"/>
    </row>
    <row r="958" spans="1:460" x14ac:dyDescent="0.2">
      <c r="A958" s="17"/>
      <c r="B958" s="1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QK958" s="3"/>
      <c r="QL958" s="1"/>
      <c r="QM958" s="1"/>
      <c r="QN958" s="1"/>
      <c r="QO958" s="1"/>
      <c r="QP958" s="1"/>
      <c r="QQ958" s="1"/>
      <c r="QR958" s="1"/>
    </row>
    <row r="959" spans="1:460" x14ac:dyDescent="0.2">
      <c r="A959" s="17"/>
      <c r="B959" s="1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QK959" s="3"/>
      <c r="QL959" s="1"/>
      <c r="QM959" s="1"/>
      <c r="QN959" s="1"/>
      <c r="QO959" s="1"/>
      <c r="QP959" s="1"/>
      <c r="QQ959" s="1"/>
      <c r="QR959" s="1"/>
    </row>
    <row r="960" spans="1:460" x14ac:dyDescent="0.2">
      <c r="A960" s="17"/>
      <c r="B960" s="1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QK960" s="3"/>
      <c r="QL960" s="1"/>
      <c r="QM960" s="1"/>
      <c r="QN960" s="1"/>
      <c r="QO960" s="1"/>
      <c r="QP960" s="1"/>
      <c r="QQ960" s="1"/>
      <c r="QR960" s="1"/>
    </row>
    <row r="961" spans="1:460" x14ac:dyDescent="0.2">
      <c r="A961" s="17"/>
      <c r="B961" s="1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QK961" s="3"/>
      <c r="QL961" s="1"/>
      <c r="QM961" s="1"/>
      <c r="QN961" s="1"/>
      <c r="QO961" s="1"/>
      <c r="QP961" s="1"/>
      <c r="QQ961" s="1"/>
      <c r="QR961" s="1"/>
    </row>
    <row r="962" spans="1:460" x14ac:dyDescent="0.2">
      <c r="A962" s="17"/>
      <c r="B962" s="1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QK962" s="3"/>
      <c r="QL962" s="1"/>
      <c r="QM962" s="1"/>
      <c r="QN962" s="1"/>
      <c r="QO962" s="1"/>
      <c r="QP962" s="1"/>
      <c r="QQ962" s="1"/>
      <c r="QR962" s="1"/>
    </row>
    <row r="963" spans="1:460" x14ac:dyDescent="0.2">
      <c r="A963" s="17"/>
      <c r="B963" s="1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QK963" s="3"/>
      <c r="QL963" s="1"/>
      <c r="QM963" s="1"/>
      <c r="QN963" s="1"/>
      <c r="QO963" s="1"/>
      <c r="QP963" s="1"/>
      <c r="QQ963" s="1"/>
      <c r="QR963" s="1"/>
    </row>
    <row r="964" spans="1:460" x14ac:dyDescent="0.2">
      <c r="A964" s="17"/>
      <c r="B964" s="1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QK964" s="3"/>
      <c r="QL964" s="1"/>
      <c r="QM964" s="1"/>
      <c r="QN964" s="1"/>
      <c r="QO964" s="1"/>
      <c r="QP964" s="1"/>
      <c r="QQ964" s="1"/>
      <c r="QR964" s="1"/>
    </row>
    <row r="965" spans="1:460" x14ac:dyDescent="0.2">
      <c r="A965" s="17"/>
      <c r="B965" s="1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QK965" s="3"/>
      <c r="QL965" s="1"/>
      <c r="QM965" s="1"/>
      <c r="QN965" s="1"/>
      <c r="QO965" s="1"/>
      <c r="QP965" s="1"/>
      <c r="QQ965" s="1"/>
      <c r="QR965" s="1"/>
    </row>
    <row r="966" spans="1:460" x14ac:dyDescent="0.2">
      <c r="A966" s="17"/>
      <c r="B966" s="1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QK966" s="3"/>
      <c r="QL966" s="1"/>
      <c r="QM966" s="1"/>
      <c r="QN966" s="1"/>
      <c r="QO966" s="1"/>
      <c r="QP966" s="1"/>
      <c r="QQ966" s="1"/>
      <c r="QR966" s="1"/>
    </row>
    <row r="967" spans="1:460" x14ac:dyDescent="0.2">
      <c r="A967" s="17"/>
      <c r="B967" s="1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QK967" s="3"/>
      <c r="QL967" s="1"/>
      <c r="QM967" s="1"/>
      <c r="QN967" s="1"/>
      <c r="QO967" s="1"/>
      <c r="QP967" s="1"/>
      <c r="QQ967" s="1"/>
      <c r="QR967" s="1"/>
    </row>
    <row r="968" spans="1:460" x14ac:dyDescent="0.2">
      <c r="A968" s="17"/>
      <c r="B968" s="1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QK968" s="3"/>
      <c r="QL968" s="1"/>
      <c r="QM968" s="1"/>
      <c r="QN968" s="1"/>
      <c r="QO968" s="1"/>
      <c r="QP968" s="1"/>
      <c r="QQ968" s="1"/>
      <c r="QR968" s="1"/>
    </row>
    <row r="969" spans="1:460" x14ac:dyDescent="0.2">
      <c r="A969" s="17"/>
      <c r="B969" s="1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QK969" s="3"/>
      <c r="QL969" s="1"/>
      <c r="QM969" s="1"/>
      <c r="QN969" s="1"/>
      <c r="QO969" s="1"/>
      <c r="QP969" s="1"/>
      <c r="QQ969" s="1"/>
      <c r="QR969" s="1"/>
    </row>
    <row r="970" spans="1:460" x14ac:dyDescent="0.2">
      <c r="A970" s="17"/>
      <c r="B970" s="1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QK970" s="3"/>
      <c r="QL970" s="1"/>
      <c r="QM970" s="1"/>
      <c r="QN970" s="1"/>
      <c r="QO970" s="1"/>
      <c r="QP970" s="1"/>
      <c r="QQ970" s="1"/>
      <c r="QR970" s="1"/>
    </row>
    <row r="971" spans="1:460" x14ac:dyDescent="0.2">
      <c r="A971" s="17"/>
      <c r="B971" s="1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QK971" s="3"/>
      <c r="QL971" s="1"/>
      <c r="QM971" s="1"/>
      <c r="QN971" s="1"/>
      <c r="QO971" s="1"/>
      <c r="QP971" s="1"/>
      <c r="QQ971" s="1"/>
      <c r="QR971" s="1"/>
    </row>
    <row r="972" spans="1:460" x14ac:dyDescent="0.2">
      <c r="A972" s="17"/>
      <c r="B972" s="1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QK972" s="3"/>
      <c r="QL972" s="1"/>
      <c r="QM972" s="1"/>
      <c r="QN972" s="1"/>
      <c r="QO972" s="1"/>
      <c r="QP972" s="1"/>
      <c r="QQ972" s="1"/>
      <c r="QR972" s="1"/>
    </row>
    <row r="973" spans="1:460" x14ac:dyDescent="0.2">
      <c r="A973" s="17"/>
      <c r="B973" s="1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QK973" s="3"/>
      <c r="QL973" s="1"/>
      <c r="QM973" s="1"/>
      <c r="QN973" s="1"/>
      <c r="QO973" s="1"/>
      <c r="QP973" s="1"/>
      <c r="QQ973" s="1"/>
      <c r="QR973" s="1"/>
    </row>
    <row r="974" spans="1:460" x14ac:dyDescent="0.2">
      <c r="A974" s="17"/>
      <c r="B974" s="1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QK974" s="3"/>
      <c r="QL974" s="1"/>
      <c r="QM974" s="1"/>
      <c r="QN974" s="1"/>
      <c r="QO974" s="1"/>
      <c r="QP974" s="1"/>
      <c r="QQ974" s="1"/>
      <c r="QR974" s="1"/>
    </row>
    <row r="975" spans="1:460" x14ac:dyDescent="0.2">
      <c r="A975" s="17"/>
      <c r="B975" s="1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QK975" s="3"/>
      <c r="QL975" s="1"/>
      <c r="QM975" s="1"/>
      <c r="QN975" s="1"/>
      <c r="QO975" s="1"/>
      <c r="QP975" s="1"/>
      <c r="QQ975" s="1"/>
      <c r="QR975" s="1"/>
    </row>
    <row r="976" spans="1:460" x14ac:dyDescent="0.2">
      <c r="A976" s="17"/>
      <c r="B976" s="1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QK976" s="3"/>
      <c r="QL976" s="1"/>
      <c r="QM976" s="1"/>
      <c r="QN976" s="1"/>
      <c r="QO976" s="1"/>
      <c r="QP976" s="1"/>
      <c r="QQ976" s="1"/>
      <c r="QR976" s="1"/>
    </row>
    <row r="977" spans="1:460" x14ac:dyDescent="0.2">
      <c r="A977" s="17"/>
      <c r="B977" s="1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QK977" s="3"/>
      <c r="QL977" s="1"/>
      <c r="QM977" s="1"/>
      <c r="QN977" s="1"/>
      <c r="QO977" s="1"/>
      <c r="QP977" s="1"/>
      <c r="QQ977" s="1"/>
      <c r="QR977" s="1"/>
    </row>
    <row r="978" spans="1:460" x14ac:dyDescent="0.2">
      <c r="A978" s="17"/>
      <c r="B978" s="1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QK978" s="3"/>
      <c r="QL978" s="1"/>
      <c r="QM978" s="1"/>
      <c r="QN978" s="1"/>
      <c r="QO978" s="1"/>
      <c r="QP978" s="1"/>
      <c r="QQ978" s="1"/>
      <c r="QR978" s="1"/>
    </row>
    <row r="979" spans="1:460" x14ac:dyDescent="0.2">
      <c r="A979" s="17"/>
      <c r="B979" s="1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QK979" s="3"/>
      <c r="QL979" s="1"/>
      <c r="QM979" s="1"/>
      <c r="QN979" s="1"/>
      <c r="QO979" s="1"/>
      <c r="QP979" s="1"/>
      <c r="QQ979" s="1"/>
      <c r="QR979" s="1"/>
    </row>
    <row r="980" spans="1:460" x14ac:dyDescent="0.2">
      <c r="A980" s="17"/>
      <c r="B980" s="1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QK980" s="3"/>
      <c r="QL980" s="1"/>
      <c r="QM980" s="1"/>
      <c r="QN980" s="1"/>
      <c r="QO980" s="1"/>
      <c r="QP980" s="1"/>
      <c r="QQ980" s="1"/>
      <c r="QR980" s="1"/>
    </row>
    <row r="981" spans="1:460" x14ac:dyDescent="0.2">
      <c r="A981" s="17"/>
      <c r="B981" s="1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QK981" s="3"/>
      <c r="QL981" s="1"/>
      <c r="QM981" s="1"/>
      <c r="QN981" s="1"/>
      <c r="QO981" s="1"/>
      <c r="QP981" s="1"/>
      <c r="QQ981" s="1"/>
      <c r="QR981" s="1"/>
    </row>
    <row r="982" spans="1:460" x14ac:dyDescent="0.2">
      <c r="A982" s="17"/>
      <c r="B982" s="1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QK982" s="3"/>
      <c r="QL982" s="1"/>
      <c r="QM982" s="1"/>
      <c r="QN982" s="1"/>
      <c r="QO982" s="1"/>
      <c r="QP982" s="1"/>
      <c r="QQ982" s="1"/>
      <c r="QR982" s="1"/>
    </row>
    <row r="983" spans="1:460" x14ac:dyDescent="0.2">
      <c r="A983" s="17"/>
      <c r="B983" s="1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QK983" s="3"/>
      <c r="QL983" s="1"/>
      <c r="QM983" s="1"/>
      <c r="QN983" s="1"/>
      <c r="QO983" s="1"/>
      <c r="QP983" s="1"/>
      <c r="QQ983" s="1"/>
      <c r="QR983" s="1"/>
    </row>
    <row r="984" spans="1:460" x14ac:dyDescent="0.2">
      <c r="A984" s="17"/>
      <c r="B984" s="1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QK984" s="3"/>
      <c r="QL984" s="1"/>
      <c r="QM984" s="1"/>
      <c r="QN984" s="1"/>
      <c r="QO984" s="1"/>
      <c r="QP984" s="1"/>
      <c r="QQ984" s="1"/>
      <c r="QR984" s="1"/>
    </row>
    <row r="985" spans="1:460" x14ac:dyDescent="0.2">
      <c r="A985" s="17"/>
      <c r="B985" s="1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QK985" s="3"/>
      <c r="QL985" s="1"/>
      <c r="QM985" s="1"/>
      <c r="QN985" s="1"/>
      <c r="QO985" s="1"/>
      <c r="QP985" s="1"/>
      <c r="QQ985" s="1"/>
      <c r="QR985" s="1"/>
    </row>
    <row r="986" spans="1:460" x14ac:dyDescent="0.2">
      <c r="A986" s="17"/>
      <c r="B986" s="1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QK986" s="3"/>
      <c r="QL986" s="1"/>
      <c r="QM986" s="1"/>
      <c r="QN986" s="1"/>
      <c r="QO986" s="1"/>
      <c r="QP986" s="1"/>
      <c r="QQ986" s="1"/>
      <c r="QR986" s="1"/>
    </row>
    <row r="987" spans="1:460" x14ac:dyDescent="0.2">
      <c r="A987" s="17"/>
      <c r="B987" s="1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QK987" s="3"/>
      <c r="QL987" s="1"/>
      <c r="QM987" s="1"/>
      <c r="QN987" s="1"/>
      <c r="QO987" s="1"/>
      <c r="QP987" s="1"/>
      <c r="QQ987" s="1"/>
      <c r="QR987" s="1"/>
    </row>
    <row r="988" spans="1:460" x14ac:dyDescent="0.2">
      <c r="A988" s="17"/>
      <c r="B988" s="1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QK988" s="3"/>
      <c r="QL988" s="1"/>
      <c r="QM988" s="1"/>
      <c r="QN988" s="1"/>
      <c r="QO988" s="1"/>
      <c r="QP988" s="1"/>
      <c r="QQ988" s="1"/>
      <c r="QR988" s="1"/>
    </row>
    <row r="989" spans="1:460" x14ac:dyDescent="0.2">
      <c r="A989" s="17"/>
      <c r="B989" s="1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QK989" s="3"/>
      <c r="QL989" s="1"/>
      <c r="QM989" s="1"/>
      <c r="QN989" s="1"/>
      <c r="QO989" s="1"/>
      <c r="QP989" s="1"/>
      <c r="QQ989" s="1"/>
      <c r="QR989" s="1"/>
    </row>
    <row r="990" spans="1:460" x14ac:dyDescent="0.2">
      <c r="A990" s="17"/>
      <c r="B990" s="1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QK990" s="3"/>
      <c r="QL990" s="1"/>
      <c r="QM990" s="1"/>
      <c r="QN990" s="1"/>
      <c r="QO990" s="1"/>
      <c r="QP990" s="1"/>
      <c r="QQ990" s="1"/>
      <c r="QR990" s="1"/>
    </row>
    <row r="991" spans="1:460" x14ac:dyDescent="0.2">
      <c r="A991" s="17"/>
      <c r="B991" s="1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QK991" s="3"/>
      <c r="QL991" s="1"/>
      <c r="QM991" s="1"/>
      <c r="QN991" s="1"/>
      <c r="QO991" s="1"/>
      <c r="QP991" s="1"/>
      <c r="QQ991" s="1"/>
      <c r="QR991" s="1"/>
    </row>
    <row r="992" spans="1:460" x14ac:dyDescent="0.2">
      <c r="A992" s="17"/>
      <c r="B992" s="1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QK992" s="3"/>
      <c r="QL992" s="1"/>
      <c r="QM992" s="1"/>
      <c r="QN992" s="1"/>
      <c r="QO992" s="1"/>
      <c r="QP992" s="1"/>
      <c r="QQ992" s="1"/>
      <c r="QR992" s="1"/>
    </row>
    <row r="993" spans="1:460" x14ac:dyDescent="0.2">
      <c r="A993" s="17"/>
      <c r="B993" s="1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QK993" s="3"/>
      <c r="QL993" s="1"/>
      <c r="QM993" s="1"/>
      <c r="QN993" s="1"/>
      <c r="QO993" s="1"/>
      <c r="QP993" s="1"/>
      <c r="QQ993" s="1"/>
      <c r="QR993" s="1"/>
    </row>
    <row r="994" spans="1:460" x14ac:dyDescent="0.2">
      <c r="A994" s="17"/>
      <c r="B994" s="1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QK994" s="3"/>
      <c r="QL994" s="1"/>
      <c r="QM994" s="1"/>
      <c r="QN994" s="1"/>
      <c r="QO994" s="1"/>
      <c r="QP994" s="1"/>
      <c r="QQ994" s="1"/>
      <c r="QR994" s="1"/>
    </row>
    <row r="995" spans="1:460" x14ac:dyDescent="0.2">
      <c r="A995" s="17"/>
      <c r="B995" s="1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QK995" s="3"/>
      <c r="QL995" s="1"/>
      <c r="QM995" s="1"/>
      <c r="QN995" s="1"/>
      <c r="QO995" s="1"/>
      <c r="QP995" s="1"/>
      <c r="QQ995" s="1"/>
      <c r="QR995" s="1"/>
    </row>
    <row r="996" spans="1:460" x14ac:dyDescent="0.2">
      <c r="A996" s="17"/>
      <c r="B996" s="1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QK996" s="3"/>
      <c r="QL996" s="1"/>
      <c r="QM996" s="1"/>
      <c r="QN996" s="1"/>
      <c r="QO996" s="1"/>
      <c r="QP996" s="1"/>
      <c r="QQ996" s="1"/>
      <c r="QR996" s="1"/>
    </row>
    <row r="997" spans="1:460" x14ac:dyDescent="0.2">
      <c r="A997" s="17"/>
      <c r="B997" s="1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QK997" s="3"/>
      <c r="QL997" s="1"/>
      <c r="QM997" s="1"/>
      <c r="QN997" s="1"/>
      <c r="QO997" s="1"/>
      <c r="QP997" s="1"/>
      <c r="QQ997" s="1"/>
      <c r="QR997" s="1"/>
    </row>
    <row r="998" spans="1:460" x14ac:dyDescent="0.2">
      <c r="A998" s="17"/>
      <c r="B998" s="1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QK998" s="3"/>
      <c r="QL998" s="1"/>
      <c r="QM998" s="1"/>
      <c r="QN998" s="1"/>
      <c r="QO998" s="1"/>
      <c r="QP998" s="1"/>
      <c r="QQ998" s="1"/>
      <c r="QR998" s="1"/>
    </row>
    <row r="999" spans="1:460" x14ac:dyDescent="0.2">
      <c r="A999" s="17"/>
      <c r="B999" s="1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QK999" s="3"/>
      <c r="QL999" s="1"/>
      <c r="QM999" s="1"/>
      <c r="QN999" s="1"/>
      <c r="QO999" s="1"/>
      <c r="QP999" s="1"/>
      <c r="QQ999" s="1"/>
      <c r="QR999" s="1"/>
    </row>
    <row r="1000" spans="1:460" x14ac:dyDescent="0.2">
      <c r="A1000" s="17"/>
      <c r="B1000" s="1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QK1000" s="3"/>
      <c r="QL1000" s="1"/>
      <c r="QM1000" s="1"/>
      <c r="QN1000" s="1"/>
      <c r="QO1000" s="1"/>
      <c r="QP1000" s="1"/>
      <c r="QQ1000" s="1"/>
      <c r="QR1000" s="1"/>
    </row>
    <row r="1001" spans="1:460" x14ac:dyDescent="0.2">
      <c r="A1001" s="17"/>
      <c r="B1001" s="1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QK1001" s="3"/>
      <c r="QL1001" s="1"/>
      <c r="QM1001" s="1"/>
      <c r="QN1001" s="1"/>
      <c r="QO1001" s="1"/>
      <c r="QP1001" s="1"/>
      <c r="QQ1001" s="1"/>
      <c r="QR1001" s="1"/>
    </row>
    <row r="1002" spans="1:460" x14ac:dyDescent="0.2">
      <c r="A1002" s="17"/>
      <c r="B1002" s="1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QK1002" s="3"/>
      <c r="QL1002" s="1"/>
      <c r="QM1002" s="1"/>
      <c r="QN1002" s="1"/>
      <c r="QO1002" s="1"/>
      <c r="QP1002" s="1"/>
      <c r="QQ1002" s="1"/>
      <c r="QR1002" s="1"/>
    </row>
    <row r="1003" spans="1:460" x14ac:dyDescent="0.2">
      <c r="A1003" s="17"/>
      <c r="B1003" s="1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QK1003" s="3"/>
      <c r="QL1003" s="1"/>
      <c r="QM1003" s="1"/>
      <c r="QN1003" s="1"/>
      <c r="QO1003" s="1"/>
      <c r="QP1003" s="1"/>
      <c r="QQ1003" s="1"/>
      <c r="QR1003" s="1"/>
    </row>
    <row r="1004" spans="1:460" x14ac:dyDescent="0.2">
      <c r="A1004" s="17"/>
      <c r="B1004" s="1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QK1004" s="3"/>
      <c r="QL1004" s="1"/>
      <c r="QM1004" s="1"/>
      <c r="QN1004" s="1"/>
      <c r="QO1004" s="1"/>
      <c r="QP1004" s="1"/>
      <c r="QQ1004" s="1"/>
      <c r="QR1004" s="1"/>
    </row>
    <row r="1005" spans="1:460" x14ac:dyDescent="0.2">
      <c r="A1005" s="17"/>
      <c r="B1005" s="1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QK1005" s="3"/>
      <c r="QL1005" s="1"/>
      <c r="QM1005" s="1"/>
      <c r="QN1005" s="1"/>
      <c r="QO1005" s="1"/>
      <c r="QP1005" s="1"/>
      <c r="QQ1005" s="1"/>
      <c r="QR1005" s="1"/>
    </row>
    <row r="1006" spans="1:460" x14ac:dyDescent="0.2">
      <c r="A1006" s="17"/>
      <c r="B1006" s="1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QK1006" s="3"/>
      <c r="QL1006" s="1"/>
      <c r="QM1006" s="1"/>
      <c r="QN1006" s="1"/>
      <c r="QO1006" s="1"/>
      <c r="QP1006" s="1"/>
      <c r="QQ1006" s="1"/>
      <c r="QR1006" s="1"/>
    </row>
    <row r="1007" spans="1:460" x14ac:dyDescent="0.2">
      <c r="A1007" s="17"/>
      <c r="B1007" s="1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QK1007" s="3"/>
      <c r="QL1007" s="1"/>
      <c r="QM1007" s="1"/>
      <c r="QN1007" s="1"/>
      <c r="QO1007" s="1"/>
      <c r="QP1007" s="1"/>
      <c r="QQ1007" s="1"/>
      <c r="QR1007" s="1"/>
    </row>
    <row r="1008" spans="1:460" x14ac:dyDescent="0.2">
      <c r="A1008" s="17"/>
      <c r="B1008" s="1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QK1008" s="3"/>
      <c r="QL1008" s="1"/>
      <c r="QM1008" s="1"/>
      <c r="QN1008" s="1"/>
      <c r="QO1008" s="1"/>
      <c r="QP1008" s="1"/>
      <c r="QQ1008" s="1"/>
      <c r="QR1008" s="1"/>
    </row>
    <row r="1009" spans="1:460" x14ac:dyDescent="0.2">
      <c r="A1009" s="17"/>
      <c r="B1009" s="1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QK1009" s="3"/>
      <c r="QL1009" s="1"/>
      <c r="QM1009" s="1"/>
      <c r="QN1009" s="1"/>
      <c r="QO1009" s="1"/>
      <c r="QP1009" s="1"/>
      <c r="QQ1009" s="1"/>
      <c r="QR1009" s="1"/>
    </row>
    <row r="1010" spans="1:460" x14ac:dyDescent="0.2">
      <c r="A1010" s="17"/>
      <c r="B1010" s="1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QK1010" s="3"/>
      <c r="QL1010" s="1"/>
      <c r="QM1010" s="1"/>
      <c r="QN1010" s="1"/>
      <c r="QO1010" s="1"/>
      <c r="QP1010" s="1"/>
      <c r="QQ1010" s="1"/>
      <c r="QR1010" s="1"/>
    </row>
    <row r="1011" spans="1:460" x14ac:dyDescent="0.2">
      <c r="A1011" s="17"/>
      <c r="B1011" s="1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QK1011" s="3"/>
      <c r="QL1011" s="1"/>
      <c r="QM1011" s="1"/>
      <c r="QN1011" s="1"/>
      <c r="QO1011" s="1"/>
      <c r="QP1011" s="1"/>
      <c r="QQ1011" s="1"/>
      <c r="QR1011" s="1"/>
    </row>
    <row r="1012" spans="1:460" x14ac:dyDescent="0.2">
      <c r="A1012" s="17"/>
      <c r="B1012" s="1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QK1012" s="3"/>
      <c r="QL1012" s="1"/>
      <c r="QM1012" s="1"/>
      <c r="QN1012" s="1"/>
      <c r="QO1012" s="1"/>
      <c r="QP1012" s="1"/>
      <c r="QQ1012" s="1"/>
      <c r="QR1012" s="1"/>
    </row>
    <row r="1013" spans="1:460" x14ac:dyDescent="0.2">
      <c r="A1013" s="17"/>
      <c r="B1013" s="1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QK1013" s="3"/>
      <c r="QL1013" s="1"/>
      <c r="QM1013" s="1"/>
      <c r="QN1013" s="1"/>
      <c r="QO1013" s="1"/>
      <c r="QP1013" s="1"/>
      <c r="QQ1013" s="1"/>
      <c r="QR1013" s="1"/>
    </row>
    <row r="1014" spans="1:460" x14ac:dyDescent="0.2">
      <c r="A1014" s="17"/>
      <c r="B1014" s="1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QK1014" s="3"/>
      <c r="QL1014" s="1"/>
      <c r="QM1014" s="1"/>
      <c r="QN1014" s="1"/>
      <c r="QO1014" s="1"/>
      <c r="QP1014" s="1"/>
      <c r="QQ1014" s="1"/>
      <c r="QR1014" s="1"/>
    </row>
    <row r="1015" spans="1:460" x14ac:dyDescent="0.2">
      <c r="A1015" s="17"/>
      <c r="B1015" s="1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QK1015" s="3"/>
      <c r="QL1015" s="1"/>
      <c r="QM1015" s="1"/>
      <c r="QN1015" s="1"/>
      <c r="QO1015" s="1"/>
      <c r="QP1015" s="1"/>
      <c r="QQ1015" s="1"/>
      <c r="QR1015" s="1"/>
    </row>
    <row r="1016" spans="1:460" x14ac:dyDescent="0.2">
      <c r="A1016" s="17"/>
      <c r="B1016" s="1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QK1016" s="3"/>
      <c r="QL1016" s="1"/>
      <c r="QM1016" s="1"/>
      <c r="QN1016" s="1"/>
      <c r="QO1016" s="1"/>
      <c r="QP1016" s="1"/>
      <c r="QQ1016" s="1"/>
      <c r="QR1016" s="1"/>
    </row>
    <row r="1017" spans="1:460" x14ac:dyDescent="0.2">
      <c r="A1017" s="17"/>
      <c r="B1017" s="1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QK1017" s="3"/>
      <c r="QL1017" s="1"/>
      <c r="QM1017" s="1"/>
      <c r="QN1017" s="1"/>
      <c r="QO1017" s="1"/>
      <c r="QP1017" s="1"/>
      <c r="QQ1017" s="1"/>
      <c r="QR1017" s="1"/>
    </row>
    <row r="1018" spans="1:460" x14ac:dyDescent="0.2">
      <c r="A1018" s="17"/>
      <c r="B1018" s="1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QK1018" s="3"/>
      <c r="QL1018" s="1"/>
      <c r="QM1018" s="1"/>
      <c r="QN1018" s="1"/>
      <c r="QO1018" s="1"/>
      <c r="QP1018" s="1"/>
      <c r="QQ1018" s="1"/>
      <c r="QR1018" s="1"/>
    </row>
    <row r="1019" spans="1:460" x14ac:dyDescent="0.2">
      <c r="A1019" s="17"/>
      <c r="B1019" s="1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QK1019" s="3"/>
      <c r="QL1019" s="1"/>
      <c r="QM1019" s="1"/>
      <c r="QN1019" s="1"/>
      <c r="QO1019" s="1"/>
      <c r="QP1019" s="1"/>
      <c r="QQ1019" s="1"/>
      <c r="QR1019" s="1"/>
    </row>
    <row r="1020" spans="1:460" x14ac:dyDescent="0.2">
      <c r="A1020" s="17"/>
      <c r="B1020" s="1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QK1020" s="3"/>
      <c r="QL1020" s="1"/>
      <c r="QM1020" s="1"/>
      <c r="QN1020" s="1"/>
      <c r="QO1020" s="1"/>
      <c r="QP1020" s="1"/>
      <c r="QQ1020" s="1"/>
      <c r="QR1020" s="1"/>
    </row>
    <row r="1021" spans="1:460" x14ac:dyDescent="0.2">
      <c r="A1021" s="17"/>
      <c r="B1021" s="1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QK1021" s="3"/>
      <c r="QL1021" s="1"/>
      <c r="QM1021" s="1"/>
      <c r="QN1021" s="1"/>
      <c r="QO1021" s="1"/>
      <c r="QP1021" s="1"/>
      <c r="QQ1021" s="1"/>
      <c r="QR1021" s="1"/>
    </row>
    <row r="1022" spans="1:460" x14ac:dyDescent="0.2">
      <c r="A1022" s="17"/>
      <c r="B1022" s="1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QK1022" s="3"/>
      <c r="QL1022" s="1"/>
      <c r="QM1022" s="1"/>
      <c r="QN1022" s="1"/>
      <c r="QO1022" s="1"/>
      <c r="QP1022" s="1"/>
      <c r="QQ1022" s="1"/>
      <c r="QR1022" s="1"/>
    </row>
    <row r="1023" spans="1:460" x14ac:dyDescent="0.2">
      <c r="A1023" s="17"/>
      <c r="B1023" s="1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QK1023" s="3"/>
      <c r="QL1023" s="1"/>
      <c r="QM1023" s="1"/>
      <c r="QN1023" s="1"/>
      <c r="QO1023" s="1"/>
      <c r="QP1023" s="1"/>
      <c r="QQ1023" s="1"/>
      <c r="QR1023" s="1"/>
    </row>
    <row r="1024" spans="1:460" x14ac:dyDescent="0.2">
      <c r="A1024" s="17"/>
      <c r="B1024" s="1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QK1024" s="3"/>
      <c r="QL1024" s="1"/>
      <c r="QM1024" s="1"/>
      <c r="QN1024" s="1"/>
      <c r="QO1024" s="1"/>
      <c r="QP1024" s="1"/>
      <c r="QQ1024" s="1"/>
      <c r="QR1024" s="1"/>
    </row>
    <row r="1025" spans="1:460" x14ac:dyDescent="0.2">
      <c r="A1025" s="17"/>
      <c r="B1025" s="1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QK1025" s="3"/>
      <c r="QL1025" s="1"/>
      <c r="QM1025" s="1"/>
      <c r="QN1025" s="1"/>
      <c r="QO1025" s="1"/>
      <c r="QP1025" s="1"/>
      <c r="QQ1025" s="1"/>
      <c r="QR1025" s="1"/>
    </row>
    <row r="1026" spans="1:460" x14ac:dyDescent="0.2">
      <c r="A1026" s="17"/>
      <c r="B1026" s="1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QK1026" s="3"/>
      <c r="QL1026" s="1"/>
      <c r="QM1026" s="1"/>
      <c r="QN1026" s="1"/>
      <c r="QO1026" s="1"/>
      <c r="QP1026" s="1"/>
      <c r="QQ1026" s="1"/>
      <c r="QR1026" s="1"/>
    </row>
    <row r="1027" spans="1:460" x14ac:dyDescent="0.2">
      <c r="A1027" s="17"/>
      <c r="B1027" s="1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QK1027" s="3"/>
      <c r="QL1027" s="1"/>
      <c r="QM1027" s="1"/>
      <c r="QN1027" s="1"/>
      <c r="QO1027" s="1"/>
      <c r="QP1027" s="1"/>
      <c r="QQ1027" s="1"/>
      <c r="QR1027" s="1"/>
    </row>
    <row r="1028" spans="1:460" x14ac:dyDescent="0.2">
      <c r="A1028" s="17"/>
      <c r="B1028" s="1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QK1028" s="3"/>
      <c r="QL1028" s="1"/>
      <c r="QM1028" s="1"/>
      <c r="QN1028" s="1"/>
      <c r="QO1028" s="1"/>
      <c r="QP1028" s="1"/>
      <c r="QQ1028" s="1"/>
      <c r="QR1028" s="1"/>
    </row>
    <row r="1029" spans="1:460" x14ac:dyDescent="0.2">
      <c r="A1029" s="17"/>
      <c r="B1029" s="1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QK1029" s="3"/>
      <c r="QL1029" s="1"/>
      <c r="QM1029" s="1"/>
      <c r="QN1029" s="1"/>
      <c r="QO1029" s="1"/>
      <c r="QP1029" s="1"/>
      <c r="QQ1029" s="1"/>
      <c r="QR1029" s="1"/>
    </row>
    <row r="1030" spans="1:460" x14ac:dyDescent="0.2">
      <c r="A1030" s="17"/>
      <c r="B1030" s="1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QK1030" s="3"/>
      <c r="QL1030" s="1"/>
      <c r="QM1030" s="1"/>
      <c r="QN1030" s="1"/>
      <c r="QO1030" s="1"/>
      <c r="QP1030" s="1"/>
      <c r="QQ1030" s="1"/>
      <c r="QR1030" s="1"/>
    </row>
    <row r="1031" spans="1:460" x14ac:dyDescent="0.2">
      <c r="A1031" s="17"/>
      <c r="B1031" s="1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QK1031" s="3"/>
      <c r="QL1031" s="1"/>
      <c r="QM1031" s="1"/>
      <c r="QN1031" s="1"/>
      <c r="QO1031" s="1"/>
      <c r="QP1031" s="1"/>
      <c r="QQ1031" s="1"/>
      <c r="QR1031" s="1"/>
    </row>
    <row r="1032" spans="1:460" x14ac:dyDescent="0.2">
      <c r="A1032" s="17"/>
      <c r="B1032" s="1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QK1032" s="3"/>
      <c r="QL1032" s="1"/>
      <c r="QM1032" s="1"/>
      <c r="QN1032" s="1"/>
      <c r="QO1032" s="1"/>
      <c r="QP1032" s="1"/>
      <c r="QQ1032" s="1"/>
      <c r="QR1032" s="1"/>
    </row>
    <row r="1033" spans="1:460" x14ac:dyDescent="0.2">
      <c r="A1033" s="17"/>
      <c r="B1033" s="1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QK1033" s="3"/>
      <c r="QL1033" s="1"/>
      <c r="QM1033" s="1"/>
      <c r="QN1033" s="1"/>
      <c r="QO1033" s="1"/>
      <c r="QP1033" s="1"/>
      <c r="QQ1033" s="1"/>
      <c r="QR1033" s="1"/>
    </row>
    <row r="1034" spans="1:460" x14ac:dyDescent="0.2">
      <c r="A1034" s="17"/>
      <c r="B1034" s="1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QK1034" s="3"/>
      <c r="QL1034" s="1"/>
      <c r="QM1034" s="1"/>
      <c r="QN1034" s="1"/>
      <c r="QO1034" s="1"/>
      <c r="QP1034" s="1"/>
      <c r="QQ1034" s="1"/>
      <c r="QR1034" s="1"/>
    </row>
    <row r="1035" spans="1:460" x14ac:dyDescent="0.2">
      <c r="A1035" s="17"/>
      <c r="B1035" s="1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QK1035" s="3"/>
      <c r="QL1035" s="1"/>
      <c r="QM1035" s="1"/>
      <c r="QN1035" s="1"/>
      <c r="QO1035" s="1"/>
      <c r="QP1035" s="1"/>
      <c r="QQ1035" s="1"/>
      <c r="QR1035" s="1"/>
    </row>
    <row r="1036" spans="1:460" x14ac:dyDescent="0.2">
      <c r="A1036" s="17"/>
      <c r="B1036" s="1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QK1036" s="3"/>
      <c r="QL1036" s="1"/>
      <c r="QM1036" s="1"/>
      <c r="QN1036" s="1"/>
      <c r="QO1036" s="1"/>
      <c r="QP1036" s="1"/>
      <c r="QQ1036" s="1"/>
      <c r="QR1036" s="1"/>
    </row>
    <row r="1037" spans="1:460" x14ac:dyDescent="0.2">
      <c r="A1037" s="17"/>
      <c r="B1037" s="1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QK1037" s="3"/>
      <c r="QL1037" s="1"/>
      <c r="QM1037" s="1"/>
      <c r="QN1037" s="1"/>
      <c r="QO1037" s="1"/>
      <c r="QP1037" s="1"/>
      <c r="QQ1037" s="1"/>
      <c r="QR1037" s="1"/>
    </row>
    <row r="1038" spans="1:460" x14ac:dyDescent="0.2">
      <c r="A1038" s="17"/>
      <c r="B1038" s="1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QK1038" s="3"/>
      <c r="QL1038" s="1"/>
      <c r="QM1038" s="1"/>
      <c r="QN1038" s="1"/>
      <c r="QO1038" s="1"/>
      <c r="QP1038" s="1"/>
      <c r="QQ1038" s="1"/>
      <c r="QR1038" s="1"/>
    </row>
    <row r="1039" spans="1:460" x14ac:dyDescent="0.2">
      <c r="A1039" s="17"/>
      <c r="B1039" s="1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QK1039" s="3"/>
      <c r="QL1039" s="1"/>
      <c r="QM1039" s="1"/>
      <c r="QN1039" s="1"/>
      <c r="QO1039" s="1"/>
      <c r="QP1039" s="1"/>
      <c r="QQ1039" s="1"/>
      <c r="QR1039" s="1"/>
    </row>
    <row r="1040" spans="1:460" x14ac:dyDescent="0.2">
      <c r="A1040" s="17"/>
      <c r="B1040" s="1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QK1040" s="3"/>
      <c r="QL1040" s="1"/>
      <c r="QM1040" s="1"/>
      <c r="QN1040" s="1"/>
      <c r="QO1040" s="1"/>
      <c r="QP1040" s="1"/>
      <c r="QQ1040" s="1"/>
      <c r="QR1040" s="1"/>
    </row>
    <row r="1041" spans="1:460" x14ac:dyDescent="0.2">
      <c r="A1041" s="17"/>
      <c r="B1041" s="1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QK1041" s="3"/>
      <c r="QL1041" s="1"/>
      <c r="QM1041" s="1"/>
      <c r="QN1041" s="1"/>
      <c r="QO1041" s="1"/>
      <c r="QP1041" s="1"/>
      <c r="QQ1041" s="1"/>
      <c r="QR1041" s="1"/>
    </row>
    <row r="1042" spans="1:460" x14ac:dyDescent="0.2">
      <c r="A1042" s="17"/>
      <c r="B1042" s="1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QK1042" s="3"/>
      <c r="QL1042" s="1"/>
      <c r="QM1042" s="1"/>
      <c r="QN1042" s="1"/>
      <c r="QO1042" s="1"/>
      <c r="QP1042" s="1"/>
      <c r="QQ1042" s="1"/>
      <c r="QR1042" s="1"/>
    </row>
    <row r="1043" spans="1:460" x14ac:dyDescent="0.2">
      <c r="A1043" s="17"/>
      <c r="B1043" s="1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QK1043" s="3"/>
      <c r="QL1043" s="1"/>
      <c r="QM1043" s="1"/>
      <c r="QN1043" s="1"/>
      <c r="QO1043" s="1"/>
      <c r="QP1043" s="1"/>
      <c r="QQ1043" s="1"/>
      <c r="QR1043" s="1"/>
    </row>
    <row r="1044" spans="1:460" x14ac:dyDescent="0.2">
      <c r="A1044" s="17"/>
      <c r="B1044" s="1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QK1044" s="3"/>
      <c r="QL1044" s="1"/>
      <c r="QM1044" s="1"/>
      <c r="QN1044" s="1"/>
      <c r="QO1044" s="1"/>
      <c r="QP1044" s="1"/>
      <c r="QQ1044" s="1"/>
      <c r="QR1044" s="1"/>
    </row>
    <row r="1045" spans="1:460" x14ac:dyDescent="0.2">
      <c r="A1045" s="17"/>
      <c r="B1045" s="1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QK1045" s="3"/>
      <c r="QL1045" s="1"/>
      <c r="QM1045" s="1"/>
      <c r="QN1045" s="1"/>
      <c r="QO1045" s="1"/>
      <c r="QP1045" s="1"/>
      <c r="QQ1045" s="1"/>
      <c r="QR1045" s="1"/>
    </row>
    <row r="1046" spans="1:460" x14ac:dyDescent="0.2">
      <c r="A1046" s="17"/>
      <c r="B1046" s="1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QK1046" s="3"/>
      <c r="QL1046" s="1"/>
      <c r="QM1046" s="1"/>
      <c r="QN1046" s="1"/>
      <c r="QO1046" s="1"/>
      <c r="QP1046" s="1"/>
      <c r="QQ1046" s="1"/>
      <c r="QR1046" s="1"/>
    </row>
    <row r="1047" spans="1:460" x14ac:dyDescent="0.2">
      <c r="A1047" s="17"/>
      <c r="B1047" s="1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QK1047" s="3"/>
      <c r="QL1047" s="1"/>
      <c r="QM1047" s="1"/>
      <c r="QN1047" s="1"/>
      <c r="QO1047" s="1"/>
      <c r="QP1047" s="1"/>
      <c r="QQ1047" s="1"/>
      <c r="QR1047" s="1"/>
    </row>
    <row r="1048" spans="1:460" x14ac:dyDescent="0.2">
      <c r="A1048" s="17"/>
      <c r="B1048" s="1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QK1048" s="3"/>
      <c r="QL1048" s="1"/>
      <c r="QM1048" s="1"/>
      <c r="QN1048" s="1"/>
      <c r="QO1048" s="1"/>
      <c r="QP1048" s="1"/>
      <c r="QQ1048" s="1"/>
      <c r="QR1048" s="1"/>
    </row>
    <row r="1049" spans="1:460" x14ac:dyDescent="0.2">
      <c r="A1049" s="17"/>
      <c r="B1049" s="1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QK1049" s="3"/>
      <c r="QL1049" s="1"/>
      <c r="QM1049" s="1"/>
      <c r="QN1049" s="1"/>
      <c r="QO1049" s="1"/>
      <c r="QP1049" s="1"/>
      <c r="QQ1049" s="1"/>
      <c r="QR1049" s="1"/>
    </row>
    <row r="1050" spans="1:460" x14ac:dyDescent="0.2">
      <c r="A1050" s="17"/>
      <c r="B1050" s="1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QK1050" s="3"/>
      <c r="QL1050" s="1"/>
      <c r="QM1050" s="1"/>
      <c r="QN1050" s="1"/>
      <c r="QO1050" s="1"/>
      <c r="QP1050" s="1"/>
      <c r="QQ1050" s="1"/>
      <c r="QR1050" s="1"/>
    </row>
    <row r="1051" spans="1:460" x14ac:dyDescent="0.2">
      <c r="A1051" s="17"/>
      <c r="B1051" s="1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QK1051" s="3"/>
      <c r="QL1051" s="1"/>
      <c r="QM1051" s="1"/>
      <c r="QN1051" s="1"/>
      <c r="QO1051" s="1"/>
      <c r="QP1051" s="1"/>
      <c r="QQ1051" s="1"/>
      <c r="QR1051" s="1"/>
    </row>
    <row r="1052" spans="1:460" x14ac:dyDescent="0.2">
      <c r="A1052" s="17"/>
      <c r="B1052" s="1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QK1052" s="3"/>
      <c r="QL1052" s="1"/>
      <c r="QM1052" s="1"/>
      <c r="QN1052" s="1"/>
      <c r="QO1052" s="1"/>
      <c r="QP1052" s="1"/>
      <c r="QQ1052" s="1"/>
      <c r="QR1052" s="1"/>
    </row>
    <row r="1053" spans="1:460" x14ac:dyDescent="0.2">
      <c r="A1053" s="17"/>
      <c r="B1053" s="1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QK1053" s="3"/>
      <c r="QL1053" s="1"/>
      <c r="QM1053" s="1"/>
      <c r="QN1053" s="1"/>
      <c r="QO1053" s="1"/>
      <c r="QP1053" s="1"/>
      <c r="QQ1053" s="1"/>
      <c r="QR1053" s="1"/>
    </row>
    <row r="1054" spans="1:460" x14ac:dyDescent="0.2">
      <c r="A1054" s="17"/>
      <c r="B1054" s="1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QK1054" s="3"/>
      <c r="QL1054" s="1"/>
      <c r="QM1054" s="1"/>
      <c r="QN1054" s="1"/>
      <c r="QO1054" s="1"/>
      <c r="QP1054" s="1"/>
      <c r="QQ1054" s="1"/>
      <c r="QR1054" s="1"/>
    </row>
    <row r="1055" spans="1:460" x14ac:dyDescent="0.2">
      <c r="A1055" s="17"/>
      <c r="B1055" s="1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QK1055" s="3"/>
      <c r="QL1055" s="1"/>
      <c r="QM1055" s="1"/>
      <c r="QN1055" s="1"/>
      <c r="QO1055" s="1"/>
      <c r="QP1055" s="1"/>
      <c r="QQ1055" s="1"/>
      <c r="QR1055" s="1"/>
    </row>
    <row r="1056" spans="1:460" x14ac:dyDescent="0.2">
      <c r="A1056" s="17"/>
      <c r="B1056" s="1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QK1056" s="3"/>
      <c r="QL1056" s="1"/>
      <c r="QM1056" s="1"/>
      <c r="QN1056" s="1"/>
      <c r="QO1056" s="1"/>
      <c r="QP1056" s="1"/>
      <c r="QQ1056" s="1"/>
      <c r="QR1056" s="1"/>
    </row>
    <row r="1057" spans="1:460" x14ac:dyDescent="0.2">
      <c r="A1057" s="17"/>
      <c r="B1057" s="1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QK1057" s="3"/>
      <c r="QL1057" s="1"/>
      <c r="QM1057" s="1"/>
      <c r="QN1057" s="1"/>
      <c r="QO1057" s="1"/>
      <c r="QP1057" s="1"/>
      <c r="QQ1057" s="1"/>
      <c r="QR1057" s="1"/>
    </row>
    <row r="1058" spans="1:460" x14ac:dyDescent="0.2">
      <c r="A1058" s="17"/>
      <c r="B1058" s="1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QK1058" s="3"/>
      <c r="QL1058" s="1"/>
      <c r="QM1058" s="1"/>
      <c r="QN1058" s="1"/>
      <c r="QO1058" s="1"/>
      <c r="QP1058" s="1"/>
      <c r="QQ1058" s="1"/>
      <c r="QR1058" s="1"/>
    </row>
    <row r="1059" spans="1:460" x14ac:dyDescent="0.2">
      <c r="A1059" s="17"/>
      <c r="B1059" s="1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QK1059" s="3"/>
      <c r="QL1059" s="1"/>
      <c r="QM1059" s="1"/>
      <c r="QN1059" s="1"/>
      <c r="QO1059" s="1"/>
      <c r="QP1059" s="1"/>
      <c r="QQ1059" s="1"/>
      <c r="QR1059" s="1"/>
    </row>
    <row r="1060" spans="1:460" x14ac:dyDescent="0.2">
      <c r="A1060" s="17"/>
      <c r="B1060" s="1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QK1060" s="3"/>
      <c r="QL1060" s="1"/>
      <c r="QM1060" s="1"/>
      <c r="QN1060" s="1"/>
      <c r="QO1060" s="1"/>
      <c r="QP1060" s="1"/>
      <c r="QQ1060" s="1"/>
      <c r="QR1060" s="1"/>
    </row>
    <row r="1061" spans="1:460" x14ac:dyDescent="0.2">
      <c r="A1061" s="17"/>
      <c r="B1061" s="1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QK1061" s="3"/>
      <c r="QL1061" s="1"/>
      <c r="QM1061" s="1"/>
      <c r="QN1061" s="1"/>
      <c r="QO1061" s="1"/>
      <c r="QP1061" s="1"/>
      <c r="QQ1061" s="1"/>
      <c r="QR1061" s="1"/>
    </row>
    <row r="1062" spans="1:460" x14ac:dyDescent="0.2">
      <c r="A1062" s="17"/>
      <c r="B1062" s="1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QK1062" s="3"/>
      <c r="QL1062" s="1"/>
      <c r="QM1062" s="1"/>
      <c r="QN1062" s="1"/>
      <c r="QO1062" s="1"/>
      <c r="QP1062" s="1"/>
      <c r="QQ1062" s="1"/>
      <c r="QR1062" s="1"/>
    </row>
    <row r="1063" spans="1:460" x14ac:dyDescent="0.2">
      <c r="A1063" s="17"/>
      <c r="B1063" s="1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QK1063" s="3"/>
      <c r="QL1063" s="1"/>
      <c r="QM1063" s="1"/>
      <c r="QN1063" s="1"/>
      <c r="QO1063" s="1"/>
      <c r="QP1063" s="1"/>
      <c r="QQ1063" s="1"/>
      <c r="QR1063" s="1"/>
    </row>
    <row r="1064" spans="1:460" x14ac:dyDescent="0.2">
      <c r="A1064" s="17"/>
      <c r="B1064" s="1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QK1064" s="3"/>
      <c r="QL1064" s="1"/>
      <c r="QM1064" s="1"/>
      <c r="QN1064" s="1"/>
      <c r="QO1064" s="1"/>
      <c r="QP1064" s="1"/>
      <c r="QQ1064" s="1"/>
      <c r="QR1064" s="1"/>
    </row>
    <row r="1065" spans="1:460" x14ac:dyDescent="0.2">
      <c r="A1065" s="17"/>
      <c r="B1065" s="1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QK1065" s="3"/>
      <c r="QL1065" s="1"/>
      <c r="QM1065" s="1"/>
      <c r="QN1065" s="1"/>
      <c r="QO1065" s="1"/>
      <c r="QP1065" s="1"/>
      <c r="QQ1065" s="1"/>
      <c r="QR1065" s="1"/>
    </row>
    <row r="1066" spans="1:460" x14ac:dyDescent="0.2">
      <c r="A1066" s="17"/>
      <c r="B1066" s="1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QK1066" s="3"/>
      <c r="QL1066" s="1"/>
      <c r="QM1066" s="1"/>
      <c r="QN1066" s="1"/>
      <c r="QO1066" s="1"/>
      <c r="QP1066" s="1"/>
      <c r="QQ1066" s="1"/>
      <c r="QR1066" s="1"/>
    </row>
    <row r="1067" spans="1:460" x14ac:dyDescent="0.2">
      <c r="A1067" s="17"/>
      <c r="B1067" s="1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QK1067" s="3"/>
      <c r="QL1067" s="1"/>
      <c r="QM1067" s="1"/>
      <c r="QN1067" s="1"/>
      <c r="QO1067" s="1"/>
      <c r="QP1067" s="1"/>
      <c r="QQ1067" s="1"/>
      <c r="QR1067" s="1"/>
    </row>
    <row r="1068" spans="1:460" x14ac:dyDescent="0.2">
      <c r="A1068" s="17"/>
      <c r="B1068" s="1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QK1068" s="3"/>
      <c r="QL1068" s="1"/>
      <c r="QM1068" s="1"/>
      <c r="QN1068" s="1"/>
      <c r="QO1068" s="1"/>
      <c r="QP1068" s="1"/>
      <c r="QQ1068" s="1"/>
      <c r="QR1068" s="1"/>
    </row>
    <row r="1069" spans="1:460" x14ac:dyDescent="0.2">
      <c r="A1069" s="17"/>
      <c r="B1069" s="1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QK1069" s="3"/>
      <c r="QL1069" s="1"/>
      <c r="QM1069" s="1"/>
      <c r="QN1069" s="1"/>
      <c r="QO1069" s="1"/>
      <c r="QP1069" s="1"/>
      <c r="QQ1069" s="1"/>
      <c r="QR1069" s="1"/>
    </row>
    <row r="1070" spans="1:460" x14ac:dyDescent="0.2">
      <c r="A1070" s="17"/>
      <c r="B1070" s="1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QK1070" s="3"/>
      <c r="QL1070" s="1"/>
      <c r="QM1070" s="1"/>
      <c r="QN1070" s="1"/>
      <c r="QO1070" s="1"/>
      <c r="QP1070" s="1"/>
      <c r="QQ1070" s="1"/>
      <c r="QR1070" s="1"/>
    </row>
    <row r="1071" spans="1:460" x14ac:dyDescent="0.2">
      <c r="A1071" s="17"/>
      <c r="B1071" s="1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QK1071" s="3"/>
      <c r="QL1071" s="1"/>
      <c r="QM1071" s="1"/>
      <c r="QN1071" s="1"/>
      <c r="QO1071" s="1"/>
      <c r="QP1071" s="1"/>
      <c r="QQ1071" s="1"/>
      <c r="QR1071" s="1"/>
    </row>
    <row r="1072" spans="1:460" x14ac:dyDescent="0.2">
      <c r="A1072" s="17"/>
      <c r="B1072" s="1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QK1072" s="3"/>
      <c r="QL1072" s="1"/>
      <c r="QM1072" s="1"/>
      <c r="QN1072" s="1"/>
      <c r="QO1072" s="1"/>
      <c r="QP1072" s="1"/>
      <c r="QQ1072" s="1"/>
      <c r="QR1072" s="1"/>
    </row>
    <row r="1073" spans="1:460" x14ac:dyDescent="0.2">
      <c r="A1073" s="17"/>
      <c r="B1073" s="1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QK1073" s="3"/>
      <c r="QL1073" s="1"/>
      <c r="QM1073" s="1"/>
      <c r="QN1073" s="1"/>
      <c r="QO1073" s="1"/>
      <c r="QP1073" s="1"/>
      <c r="QQ1073" s="1"/>
      <c r="QR1073" s="1"/>
    </row>
    <row r="1074" spans="1:460" x14ac:dyDescent="0.2">
      <c r="A1074" s="17"/>
      <c r="B1074" s="1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QK1074" s="3"/>
      <c r="QL1074" s="1"/>
      <c r="QM1074" s="1"/>
      <c r="QN1074" s="1"/>
      <c r="QO1074" s="1"/>
      <c r="QP1074" s="1"/>
      <c r="QQ1074" s="1"/>
      <c r="QR1074" s="1"/>
    </row>
    <row r="1075" spans="1:460" x14ac:dyDescent="0.2">
      <c r="A1075" s="17"/>
      <c r="B1075" s="1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QK1075" s="3"/>
      <c r="QL1075" s="1"/>
      <c r="QM1075" s="1"/>
      <c r="QN1075" s="1"/>
      <c r="QO1075" s="1"/>
      <c r="QP1075" s="1"/>
      <c r="QQ1075" s="1"/>
      <c r="QR1075" s="1"/>
    </row>
    <row r="1076" spans="1:460" x14ac:dyDescent="0.2">
      <c r="A1076" s="17"/>
      <c r="B1076" s="1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QK1076" s="3"/>
      <c r="QL1076" s="1"/>
      <c r="QM1076" s="1"/>
      <c r="QN1076" s="1"/>
      <c r="QO1076" s="1"/>
      <c r="QP1076" s="1"/>
      <c r="QQ1076" s="1"/>
      <c r="QR1076" s="1"/>
    </row>
    <row r="1077" spans="1:460" x14ac:dyDescent="0.2">
      <c r="A1077" s="17"/>
      <c r="B1077" s="1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QK1077" s="3"/>
      <c r="QL1077" s="1"/>
      <c r="QM1077" s="1"/>
      <c r="QN1077" s="1"/>
      <c r="QO1077" s="1"/>
      <c r="QP1077" s="1"/>
      <c r="QQ1077" s="1"/>
      <c r="QR1077" s="1"/>
    </row>
    <row r="1078" spans="1:460" x14ac:dyDescent="0.2">
      <c r="A1078" s="17"/>
      <c r="B1078" s="1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QK1078" s="3"/>
      <c r="QL1078" s="1"/>
      <c r="QM1078" s="1"/>
      <c r="QN1078" s="1"/>
      <c r="QO1078" s="1"/>
      <c r="QP1078" s="1"/>
      <c r="QQ1078" s="1"/>
      <c r="QR1078" s="1"/>
    </row>
    <row r="1079" spans="1:460" x14ac:dyDescent="0.2">
      <c r="A1079" s="17"/>
      <c r="B1079" s="1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QK1079" s="3"/>
      <c r="QL1079" s="1"/>
      <c r="QM1079" s="1"/>
      <c r="QN1079" s="1"/>
      <c r="QO1079" s="1"/>
      <c r="QP1079" s="1"/>
      <c r="QQ1079" s="1"/>
      <c r="QR1079" s="1"/>
    </row>
    <row r="1080" spans="1:460" x14ac:dyDescent="0.2">
      <c r="A1080" s="17"/>
      <c r="B1080" s="1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QK1080" s="3"/>
      <c r="QL1080" s="1"/>
      <c r="QM1080" s="1"/>
      <c r="QN1080" s="1"/>
      <c r="QO1080" s="1"/>
      <c r="QP1080" s="1"/>
      <c r="QQ1080" s="1"/>
      <c r="QR1080" s="1"/>
    </row>
    <row r="1081" spans="1:460" x14ac:dyDescent="0.2">
      <c r="A1081" s="17"/>
      <c r="B1081" s="1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QK1081" s="3"/>
      <c r="QL1081" s="1"/>
      <c r="QM1081" s="1"/>
      <c r="QN1081" s="1"/>
      <c r="QO1081" s="1"/>
      <c r="QP1081" s="1"/>
      <c r="QQ1081" s="1"/>
      <c r="QR1081" s="1"/>
    </row>
    <row r="1082" spans="1:460" x14ac:dyDescent="0.2">
      <c r="A1082" s="17"/>
      <c r="B1082" s="1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QK1082" s="3"/>
      <c r="QL1082" s="1"/>
      <c r="QM1082" s="1"/>
      <c r="QN1082" s="1"/>
      <c r="QO1082" s="1"/>
      <c r="QP1082" s="1"/>
      <c r="QQ1082" s="1"/>
      <c r="QR1082" s="1"/>
    </row>
    <row r="1083" spans="1:460" x14ac:dyDescent="0.2">
      <c r="A1083" s="17"/>
      <c r="B1083" s="1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QK1083" s="3"/>
      <c r="QL1083" s="1"/>
      <c r="QM1083" s="1"/>
      <c r="QN1083" s="1"/>
      <c r="QO1083" s="1"/>
      <c r="QP1083" s="1"/>
      <c r="QQ1083" s="1"/>
      <c r="QR1083" s="1"/>
    </row>
    <row r="1084" spans="1:460" x14ac:dyDescent="0.2">
      <c r="A1084" s="17"/>
      <c r="B1084" s="1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QK1084" s="3"/>
      <c r="QL1084" s="1"/>
      <c r="QM1084" s="1"/>
      <c r="QN1084" s="1"/>
      <c r="QO1084" s="1"/>
      <c r="QP1084" s="1"/>
      <c r="QQ1084" s="1"/>
      <c r="QR1084" s="1"/>
    </row>
    <row r="1085" spans="1:460" x14ac:dyDescent="0.2">
      <c r="A1085" s="17"/>
      <c r="B1085" s="1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QK1085" s="3"/>
      <c r="QL1085" s="1"/>
      <c r="QM1085" s="1"/>
      <c r="QN1085" s="1"/>
      <c r="QO1085" s="1"/>
      <c r="QP1085" s="1"/>
      <c r="QQ1085" s="1"/>
      <c r="QR1085" s="1"/>
    </row>
    <row r="1086" spans="1:460" x14ac:dyDescent="0.2">
      <c r="A1086" s="17"/>
      <c r="B1086" s="1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QK1086" s="3"/>
      <c r="QL1086" s="1"/>
      <c r="QM1086" s="1"/>
      <c r="QN1086" s="1"/>
      <c r="QO1086" s="1"/>
      <c r="QP1086" s="1"/>
      <c r="QQ1086" s="1"/>
      <c r="QR1086" s="1"/>
    </row>
    <row r="1087" spans="1:460" x14ac:dyDescent="0.2">
      <c r="A1087" s="17"/>
      <c r="B1087" s="1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QK1087" s="3"/>
      <c r="QL1087" s="1"/>
      <c r="QM1087" s="1"/>
      <c r="QN1087" s="1"/>
      <c r="QO1087" s="1"/>
      <c r="QP1087" s="1"/>
      <c r="QQ1087" s="1"/>
      <c r="QR1087" s="1"/>
    </row>
    <row r="1088" spans="1:460" x14ac:dyDescent="0.2">
      <c r="A1088" s="17"/>
      <c r="B1088" s="1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QK1088" s="3"/>
      <c r="QL1088" s="1"/>
      <c r="QM1088" s="1"/>
      <c r="QN1088" s="1"/>
      <c r="QO1088" s="1"/>
      <c r="QP1088" s="1"/>
      <c r="QQ1088" s="1"/>
      <c r="QR1088" s="1"/>
    </row>
    <row r="1089" spans="1:460" x14ac:dyDescent="0.2">
      <c r="A1089" s="17"/>
      <c r="B1089" s="1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QK1089" s="3"/>
      <c r="QL1089" s="1"/>
      <c r="QM1089" s="1"/>
      <c r="QN1089" s="1"/>
      <c r="QO1089" s="1"/>
      <c r="QP1089" s="1"/>
      <c r="QQ1089" s="1"/>
      <c r="QR1089" s="1"/>
    </row>
    <row r="1090" spans="1:460" x14ac:dyDescent="0.2">
      <c r="A1090" s="17"/>
      <c r="B1090" s="1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QK1090" s="3"/>
      <c r="QL1090" s="1"/>
      <c r="QM1090" s="1"/>
      <c r="QN1090" s="1"/>
      <c r="QO1090" s="1"/>
      <c r="QP1090" s="1"/>
      <c r="QQ1090" s="1"/>
      <c r="QR1090" s="1"/>
    </row>
    <row r="1091" spans="1:460" x14ac:dyDescent="0.2">
      <c r="A1091" s="17"/>
      <c r="B1091" s="1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QK1091" s="3"/>
      <c r="QL1091" s="1"/>
      <c r="QM1091" s="1"/>
      <c r="QN1091" s="1"/>
      <c r="QO1091" s="1"/>
      <c r="QP1091" s="1"/>
      <c r="QQ1091" s="1"/>
      <c r="QR1091" s="1"/>
    </row>
    <row r="1092" spans="1:460" x14ac:dyDescent="0.2">
      <c r="A1092" s="17"/>
      <c r="B1092" s="1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QK1092" s="3"/>
      <c r="QL1092" s="1"/>
      <c r="QM1092" s="1"/>
      <c r="QN1092" s="1"/>
      <c r="QO1092" s="1"/>
      <c r="QP1092" s="1"/>
      <c r="QQ1092" s="1"/>
      <c r="QR1092" s="1"/>
    </row>
    <row r="1093" spans="1:460" x14ac:dyDescent="0.2">
      <c r="A1093" s="17"/>
      <c r="B1093" s="1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QK1093" s="3"/>
      <c r="QL1093" s="1"/>
      <c r="QM1093" s="1"/>
      <c r="QN1093" s="1"/>
      <c r="QO1093" s="1"/>
      <c r="QP1093" s="1"/>
      <c r="QQ1093" s="1"/>
      <c r="QR1093" s="1"/>
    </row>
    <row r="1094" spans="1:460" x14ac:dyDescent="0.2">
      <c r="A1094" s="17"/>
      <c r="B1094" s="1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QK1094" s="3"/>
      <c r="QL1094" s="1"/>
      <c r="QM1094" s="1"/>
      <c r="QN1094" s="1"/>
      <c r="QO1094" s="1"/>
      <c r="QP1094" s="1"/>
      <c r="QQ1094" s="1"/>
      <c r="QR1094" s="1"/>
    </row>
    <row r="1095" spans="1:460" x14ac:dyDescent="0.2">
      <c r="A1095" s="17"/>
      <c r="B1095" s="1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QK1095" s="3"/>
      <c r="QL1095" s="1"/>
      <c r="QM1095" s="1"/>
      <c r="QN1095" s="1"/>
      <c r="QO1095" s="1"/>
      <c r="QP1095" s="1"/>
      <c r="QQ1095" s="1"/>
      <c r="QR1095" s="1"/>
    </row>
    <row r="1096" spans="1:460" x14ac:dyDescent="0.2">
      <c r="A1096" s="17"/>
      <c r="B1096" s="1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QK1096" s="3"/>
      <c r="QL1096" s="1"/>
      <c r="QM1096" s="1"/>
      <c r="QN1096" s="1"/>
      <c r="QO1096" s="1"/>
      <c r="QP1096" s="1"/>
      <c r="QQ1096" s="1"/>
      <c r="QR1096" s="1"/>
    </row>
    <row r="1097" spans="1:460" x14ac:dyDescent="0.2">
      <c r="A1097" s="17"/>
      <c r="B1097" s="1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QK1097" s="3"/>
      <c r="QL1097" s="1"/>
      <c r="QM1097" s="1"/>
      <c r="QN1097" s="1"/>
      <c r="QO1097" s="1"/>
      <c r="QP1097" s="1"/>
      <c r="QQ1097" s="1"/>
      <c r="QR1097" s="1"/>
    </row>
    <row r="1098" spans="1:460" x14ac:dyDescent="0.2">
      <c r="A1098" s="17"/>
      <c r="B1098" s="1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QK1098" s="3"/>
      <c r="QL1098" s="1"/>
      <c r="QM1098" s="1"/>
      <c r="QN1098" s="1"/>
      <c r="QO1098" s="1"/>
      <c r="QP1098" s="1"/>
      <c r="QQ1098" s="1"/>
      <c r="QR1098" s="1"/>
    </row>
    <row r="1099" spans="1:460" x14ac:dyDescent="0.2">
      <c r="A1099" s="17"/>
      <c r="B1099" s="1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QK1099" s="3"/>
      <c r="QL1099" s="1"/>
      <c r="QM1099" s="1"/>
      <c r="QN1099" s="1"/>
      <c r="QO1099" s="1"/>
      <c r="QP1099" s="1"/>
      <c r="QQ1099" s="1"/>
      <c r="QR1099" s="1"/>
    </row>
    <row r="1100" spans="1:460" x14ac:dyDescent="0.2">
      <c r="A1100" s="17"/>
      <c r="B1100" s="1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QK1100" s="3"/>
      <c r="QL1100" s="1"/>
      <c r="QM1100" s="1"/>
      <c r="QN1100" s="1"/>
      <c r="QO1100" s="1"/>
      <c r="QP1100" s="1"/>
      <c r="QQ1100" s="1"/>
      <c r="QR1100" s="1"/>
    </row>
    <row r="1101" spans="1:460" x14ac:dyDescent="0.2">
      <c r="A1101" s="17"/>
      <c r="B1101" s="1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QK1101" s="3"/>
      <c r="QL1101" s="1"/>
      <c r="QM1101" s="1"/>
      <c r="QN1101" s="1"/>
      <c r="QO1101" s="1"/>
      <c r="QP1101" s="1"/>
      <c r="QQ1101" s="1"/>
      <c r="QR1101" s="1"/>
    </row>
    <row r="1102" spans="1:460" x14ac:dyDescent="0.2">
      <c r="A1102" s="17"/>
      <c r="B1102" s="1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QK1102" s="3"/>
      <c r="QL1102" s="1"/>
      <c r="QM1102" s="1"/>
      <c r="QN1102" s="1"/>
      <c r="QO1102" s="1"/>
      <c r="QP1102" s="1"/>
      <c r="QQ1102" s="1"/>
      <c r="QR1102" s="1"/>
    </row>
    <row r="1103" spans="1:460" x14ac:dyDescent="0.2">
      <c r="A1103" s="17"/>
      <c r="B1103" s="1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QK1103" s="3"/>
      <c r="QL1103" s="1"/>
      <c r="QM1103" s="1"/>
      <c r="QN1103" s="1"/>
      <c r="QO1103" s="1"/>
      <c r="QP1103" s="1"/>
      <c r="QQ1103" s="1"/>
      <c r="QR1103" s="1"/>
    </row>
    <row r="1104" spans="1:460" x14ac:dyDescent="0.2">
      <c r="A1104" s="17"/>
      <c r="B1104" s="1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QK1104" s="3"/>
      <c r="QL1104" s="1"/>
      <c r="QM1104" s="1"/>
      <c r="QN1104" s="1"/>
      <c r="QO1104" s="1"/>
      <c r="QP1104" s="1"/>
      <c r="QQ1104" s="1"/>
      <c r="QR1104" s="1"/>
    </row>
    <row r="1105" spans="1:460" x14ac:dyDescent="0.2">
      <c r="A1105" s="17"/>
      <c r="B1105" s="1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QK1105" s="3"/>
      <c r="QL1105" s="1"/>
      <c r="QM1105" s="1"/>
      <c r="QN1105" s="1"/>
      <c r="QO1105" s="1"/>
      <c r="QP1105" s="1"/>
      <c r="QQ1105" s="1"/>
      <c r="QR1105" s="1"/>
    </row>
    <row r="1106" spans="1:460" x14ac:dyDescent="0.2">
      <c r="A1106" s="17"/>
      <c r="B1106" s="1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QK1106" s="3"/>
      <c r="QL1106" s="1"/>
      <c r="QM1106" s="1"/>
      <c r="QN1106" s="1"/>
      <c r="QO1106" s="1"/>
      <c r="QP1106" s="1"/>
      <c r="QQ1106" s="1"/>
      <c r="QR1106" s="1"/>
    </row>
    <row r="1107" spans="1:460" x14ac:dyDescent="0.2">
      <c r="A1107" s="17"/>
      <c r="B1107" s="1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QK1107" s="3"/>
      <c r="QL1107" s="1"/>
      <c r="QM1107" s="1"/>
      <c r="QN1107" s="1"/>
      <c r="QO1107" s="1"/>
      <c r="QP1107" s="1"/>
      <c r="QQ1107" s="1"/>
      <c r="QR1107" s="1"/>
    </row>
    <row r="1108" spans="1:460" x14ac:dyDescent="0.2">
      <c r="A1108" s="17"/>
      <c r="B1108" s="1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QK1108" s="3"/>
      <c r="QL1108" s="1"/>
      <c r="QM1108" s="1"/>
      <c r="QN1108" s="1"/>
      <c r="QO1108" s="1"/>
      <c r="QP1108" s="1"/>
      <c r="QQ1108" s="1"/>
      <c r="QR1108" s="1"/>
    </row>
    <row r="1109" spans="1:460" x14ac:dyDescent="0.2">
      <c r="A1109" s="17"/>
      <c r="B1109" s="1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QK1109" s="3"/>
      <c r="QL1109" s="1"/>
      <c r="QM1109" s="1"/>
      <c r="QN1109" s="1"/>
      <c r="QO1109" s="1"/>
      <c r="QP1109" s="1"/>
      <c r="QQ1109" s="1"/>
      <c r="QR1109" s="1"/>
    </row>
    <row r="1110" spans="1:460" x14ac:dyDescent="0.2">
      <c r="A1110" s="17"/>
      <c r="B1110" s="1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QK1110" s="3"/>
      <c r="QL1110" s="1"/>
      <c r="QM1110" s="1"/>
      <c r="QN1110" s="1"/>
      <c r="QO1110" s="1"/>
      <c r="QP1110" s="1"/>
      <c r="QQ1110" s="1"/>
      <c r="QR1110" s="1"/>
    </row>
    <row r="1111" spans="1:460" x14ac:dyDescent="0.2">
      <c r="A1111" s="17"/>
      <c r="B1111" s="1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QK1111" s="3"/>
      <c r="QL1111" s="1"/>
      <c r="QM1111" s="1"/>
      <c r="QN1111" s="1"/>
      <c r="QO1111" s="1"/>
      <c r="QP1111" s="1"/>
      <c r="QQ1111" s="1"/>
      <c r="QR1111" s="1"/>
    </row>
    <row r="1112" spans="1:460" x14ac:dyDescent="0.2">
      <c r="A1112" s="17"/>
      <c r="B1112" s="1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QK1112" s="3"/>
      <c r="QL1112" s="1"/>
      <c r="QM1112" s="1"/>
      <c r="QN1112" s="1"/>
      <c r="QO1112" s="1"/>
      <c r="QP1112" s="1"/>
      <c r="QQ1112" s="1"/>
      <c r="QR1112" s="1"/>
    </row>
    <row r="1113" spans="1:460" x14ac:dyDescent="0.2">
      <c r="A1113" s="17"/>
      <c r="B1113" s="1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QK1113" s="3"/>
      <c r="QL1113" s="1"/>
      <c r="QM1113" s="1"/>
      <c r="QN1113" s="1"/>
      <c r="QO1113" s="1"/>
      <c r="QP1113" s="1"/>
      <c r="QQ1113" s="1"/>
      <c r="QR1113" s="1"/>
    </row>
    <row r="1114" spans="1:460" x14ac:dyDescent="0.2">
      <c r="A1114" s="17"/>
      <c r="B1114" s="1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QK1114" s="3"/>
      <c r="QL1114" s="1"/>
      <c r="QM1114" s="1"/>
      <c r="QN1114" s="1"/>
      <c r="QO1114" s="1"/>
      <c r="QP1114" s="1"/>
      <c r="QQ1114" s="1"/>
      <c r="QR1114" s="1"/>
    </row>
    <row r="1115" spans="1:460" x14ac:dyDescent="0.2">
      <c r="A1115" s="17"/>
      <c r="B1115" s="1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QK1115" s="3"/>
      <c r="QL1115" s="1"/>
      <c r="QM1115" s="1"/>
      <c r="QN1115" s="1"/>
      <c r="QO1115" s="1"/>
      <c r="QP1115" s="1"/>
      <c r="QQ1115" s="1"/>
      <c r="QR1115" s="1"/>
    </row>
    <row r="1116" spans="1:460" x14ac:dyDescent="0.2">
      <c r="A1116" s="17"/>
      <c r="B1116" s="1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QK1116" s="3"/>
      <c r="QL1116" s="1"/>
      <c r="QM1116" s="1"/>
      <c r="QN1116" s="1"/>
      <c r="QO1116" s="1"/>
      <c r="QP1116" s="1"/>
      <c r="QQ1116" s="1"/>
      <c r="QR1116" s="1"/>
    </row>
    <row r="1117" spans="1:460" x14ac:dyDescent="0.2">
      <c r="A1117" s="17"/>
      <c r="B1117" s="1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QK1117" s="3"/>
      <c r="QL1117" s="1"/>
      <c r="QM1117" s="1"/>
      <c r="QN1117" s="1"/>
      <c r="QO1117" s="1"/>
      <c r="QP1117" s="1"/>
      <c r="QQ1117" s="1"/>
      <c r="QR1117" s="1"/>
    </row>
    <row r="1118" spans="1:460" x14ac:dyDescent="0.2">
      <c r="A1118" s="17"/>
      <c r="B1118" s="1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QK1118" s="3"/>
      <c r="QL1118" s="1"/>
      <c r="QM1118" s="1"/>
      <c r="QN1118" s="1"/>
      <c r="QO1118" s="1"/>
      <c r="QP1118" s="1"/>
      <c r="QQ1118" s="1"/>
      <c r="QR1118" s="1"/>
    </row>
    <row r="1119" spans="1:460" x14ac:dyDescent="0.2">
      <c r="A1119" s="17"/>
      <c r="B1119" s="1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QK1119" s="3"/>
      <c r="QL1119" s="1"/>
      <c r="QM1119" s="1"/>
      <c r="QN1119" s="1"/>
      <c r="QO1119" s="1"/>
      <c r="QP1119" s="1"/>
      <c r="QQ1119" s="1"/>
      <c r="QR1119" s="1"/>
    </row>
    <row r="1120" spans="1:460" x14ac:dyDescent="0.2">
      <c r="A1120" s="17"/>
      <c r="B1120" s="1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QK1120" s="3"/>
      <c r="QL1120" s="1"/>
      <c r="QM1120" s="1"/>
      <c r="QN1120" s="1"/>
      <c r="QO1120" s="1"/>
      <c r="QP1120" s="1"/>
      <c r="QQ1120" s="1"/>
      <c r="QR1120" s="1"/>
    </row>
    <row r="1121" spans="1:460" x14ac:dyDescent="0.2">
      <c r="A1121" s="17"/>
      <c r="B1121" s="1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QK1121" s="3"/>
      <c r="QL1121" s="1"/>
      <c r="QM1121" s="1"/>
      <c r="QN1121" s="1"/>
      <c r="QO1121" s="1"/>
      <c r="QP1121" s="1"/>
      <c r="QQ1121" s="1"/>
      <c r="QR1121" s="1"/>
    </row>
    <row r="1122" spans="1:460" x14ac:dyDescent="0.2">
      <c r="A1122" s="17"/>
      <c r="B1122" s="1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QK1122" s="3"/>
      <c r="QL1122" s="1"/>
      <c r="QM1122" s="1"/>
      <c r="QN1122" s="1"/>
      <c r="QO1122" s="1"/>
      <c r="QP1122" s="1"/>
      <c r="QQ1122" s="1"/>
      <c r="QR1122" s="1"/>
    </row>
    <row r="1123" spans="1:460" x14ac:dyDescent="0.2">
      <c r="A1123" s="17"/>
      <c r="B1123" s="1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QK1123" s="3"/>
      <c r="QL1123" s="1"/>
      <c r="QM1123" s="1"/>
      <c r="QN1123" s="1"/>
      <c r="QO1123" s="1"/>
      <c r="QP1123" s="1"/>
      <c r="QQ1123" s="1"/>
      <c r="QR1123" s="1"/>
    </row>
    <row r="1124" spans="1:460" x14ac:dyDescent="0.2">
      <c r="A1124" s="17"/>
      <c r="B1124" s="1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QK1124" s="3"/>
      <c r="QL1124" s="1"/>
      <c r="QM1124" s="1"/>
      <c r="QN1124" s="1"/>
      <c r="QO1124" s="1"/>
      <c r="QP1124" s="1"/>
      <c r="QQ1124" s="1"/>
      <c r="QR1124" s="1"/>
    </row>
    <row r="1125" spans="1:460" x14ac:dyDescent="0.2">
      <c r="A1125" s="17"/>
      <c r="B1125" s="1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QK1125" s="3"/>
      <c r="QL1125" s="1"/>
      <c r="QM1125" s="1"/>
      <c r="QN1125" s="1"/>
      <c r="QO1125" s="1"/>
      <c r="QP1125" s="1"/>
      <c r="QQ1125" s="1"/>
      <c r="QR1125" s="1"/>
    </row>
    <row r="1126" spans="1:460" x14ac:dyDescent="0.2">
      <c r="A1126" s="17"/>
      <c r="B1126" s="1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QK1126" s="3"/>
      <c r="QL1126" s="1"/>
      <c r="QM1126" s="1"/>
      <c r="QN1126" s="1"/>
      <c r="QO1126" s="1"/>
      <c r="QP1126" s="1"/>
      <c r="QQ1126" s="1"/>
      <c r="QR1126" s="1"/>
    </row>
    <row r="1127" spans="1:460" x14ac:dyDescent="0.2">
      <c r="A1127" s="17"/>
      <c r="B1127" s="1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QK1127" s="3"/>
      <c r="QL1127" s="1"/>
      <c r="QM1127" s="1"/>
      <c r="QN1127" s="1"/>
      <c r="QO1127" s="1"/>
      <c r="QP1127" s="1"/>
      <c r="QQ1127" s="1"/>
      <c r="QR1127" s="1"/>
    </row>
    <row r="1128" spans="1:460" x14ac:dyDescent="0.2">
      <c r="A1128" s="17"/>
      <c r="B1128" s="1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QK1128" s="3"/>
      <c r="QL1128" s="1"/>
      <c r="QM1128" s="1"/>
      <c r="QN1128" s="1"/>
      <c r="QO1128" s="1"/>
      <c r="QP1128" s="1"/>
      <c r="QQ1128" s="1"/>
      <c r="QR1128" s="1"/>
    </row>
    <row r="1129" spans="1:460" x14ac:dyDescent="0.2">
      <c r="A1129" s="17"/>
      <c r="B1129" s="1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QK1129" s="3"/>
      <c r="QL1129" s="1"/>
      <c r="QM1129" s="1"/>
      <c r="QN1129" s="1"/>
      <c r="QO1129" s="1"/>
      <c r="QP1129" s="1"/>
      <c r="QQ1129" s="1"/>
      <c r="QR1129" s="1"/>
    </row>
    <row r="1130" spans="1:460" x14ac:dyDescent="0.2">
      <c r="A1130" s="17"/>
      <c r="B1130" s="1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QK1130" s="3"/>
      <c r="QL1130" s="1"/>
      <c r="QM1130" s="1"/>
      <c r="QN1130" s="1"/>
      <c r="QO1130" s="1"/>
      <c r="QP1130" s="1"/>
      <c r="QQ1130" s="1"/>
      <c r="QR1130" s="1"/>
    </row>
    <row r="1131" spans="1:460" x14ac:dyDescent="0.2">
      <c r="A1131" s="17"/>
      <c r="B1131" s="1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QK1131" s="3"/>
      <c r="QL1131" s="1"/>
      <c r="QM1131" s="1"/>
      <c r="QN1131" s="1"/>
      <c r="QO1131" s="1"/>
      <c r="QP1131" s="1"/>
      <c r="QQ1131" s="1"/>
      <c r="QR1131" s="1"/>
    </row>
    <row r="1132" spans="1:460" x14ac:dyDescent="0.2">
      <c r="A1132" s="17"/>
      <c r="B1132" s="1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QK1132" s="3"/>
      <c r="QL1132" s="1"/>
      <c r="QM1132" s="1"/>
      <c r="QN1132" s="1"/>
      <c r="QO1132" s="1"/>
      <c r="QP1132" s="1"/>
      <c r="QQ1132" s="1"/>
      <c r="QR1132" s="1"/>
    </row>
    <row r="1133" spans="1:460" x14ac:dyDescent="0.2">
      <c r="A1133" s="17"/>
      <c r="B1133" s="1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QK1133" s="3"/>
      <c r="QL1133" s="1"/>
      <c r="QM1133" s="1"/>
      <c r="QN1133" s="1"/>
      <c r="QO1133" s="1"/>
      <c r="QP1133" s="1"/>
      <c r="QQ1133" s="1"/>
      <c r="QR1133" s="1"/>
    </row>
    <row r="1134" spans="1:460" x14ac:dyDescent="0.2">
      <c r="A1134" s="17"/>
      <c r="B1134" s="1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QK1134" s="3"/>
      <c r="QL1134" s="1"/>
      <c r="QM1134" s="1"/>
      <c r="QN1134" s="1"/>
      <c r="QO1134" s="1"/>
      <c r="QP1134" s="1"/>
      <c r="QQ1134" s="1"/>
      <c r="QR1134" s="1"/>
    </row>
    <row r="1135" spans="1:460" x14ac:dyDescent="0.2">
      <c r="A1135" s="17"/>
      <c r="B1135" s="1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QK1135" s="3"/>
      <c r="QL1135" s="1"/>
      <c r="QM1135" s="1"/>
      <c r="QN1135" s="1"/>
      <c r="QO1135" s="1"/>
      <c r="QP1135" s="1"/>
      <c r="QQ1135" s="1"/>
      <c r="QR1135" s="1"/>
    </row>
    <row r="1136" spans="1:460" x14ac:dyDescent="0.2">
      <c r="A1136" s="17"/>
      <c r="B1136" s="1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QK1136" s="3"/>
      <c r="QL1136" s="1"/>
      <c r="QM1136" s="1"/>
      <c r="QN1136" s="1"/>
      <c r="QO1136" s="1"/>
      <c r="QP1136" s="1"/>
      <c r="QQ1136" s="1"/>
      <c r="QR1136" s="1"/>
    </row>
    <row r="1137" spans="1:460" x14ac:dyDescent="0.2">
      <c r="A1137" s="17"/>
      <c r="B1137" s="1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QK1137" s="3"/>
      <c r="QL1137" s="1"/>
      <c r="QM1137" s="1"/>
      <c r="QN1137" s="1"/>
      <c r="QO1137" s="1"/>
      <c r="QP1137" s="1"/>
      <c r="QQ1137" s="1"/>
      <c r="QR1137" s="1"/>
    </row>
    <row r="1138" spans="1:460" x14ac:dyDescent="0.2">
      <c r="A1138" s="17"/>
      <c r="B1138" s="1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QK1138" s="3"/>
      <c r="QL1138" s="1"/>
      <c r="QM1138" s="1"/>
      <c r="QN1138" s="1"/>
      <c r="QO1138" s="1"/>
      <c r="QP1138" s="1"/>
      <c r="QQ1138" s="1"/>
      <c r="QR1138" s="1"/>
    </row>
    <row r="1139" spans="1:460" x14ac:dyDescent="0.2">
      <c r="A1139" s="17"/>
      <c r="B1139" s="1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QK1139" s="3"/>
      <c r="QL1139" s="1"/>
      <c r="QM1139" s="1"/>
      <c r="QN1139" s="1"/>
      <c r="QO1139" s="1"/>
      <c r="QP1139" s="1"/>
      <c r="QQ1139" s="1"/>
      <c r="QR1139" s="1"/>
    </row>
    <row r="1140" spans="1:460" x14ac:dyDescent="0.2">
      <c r="A1140" s="17"/>
      <c r="B1140" s="1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QK1140" s="3"/>
      <c r="QL1140" s="1"/>
      <c r="QM1140" s="1"/>
      <c r="QN1140" s="1"/>
      <c r="QO1140" s="1"/>
      <c r="QP1140" s="1"/>
      <c r="QQ1140" s="1"/>
      <c r="QR1140" s="1"/>
    </row>
    <row r="1141" spans="1:460" x14ac:dyDescent="0.2">
      <c r="A1141" s="17"/>
      <c r="B1141" s="1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QK1141" s="3"/>
      <c r="QL1141" s="1"/>
      <c r="QM1141" s="1"/>
      <c r="QN1141" s="1"/>
      <c r="QO1141" s="1"/>
      <c r="QP1141" s="1"/>
      <c r="QQ1141" s="1"/>
      <c r="QR1141" s="1"/>
    </row>
    <row r="1142" spans="1:460" x14ac:dyDescent="0.2">
      <c r="A1142" s="17"/>
      <c r="B1142" s="1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QK1142" s="3"/>
      <c r="QL1142" s="1"/>
      <c r="QM1142" s="1"/>
      <c r="QN1142" s="1"/>
      <c r="QO1142" s="1"/>
      <c r="QP1142" s="1"/>
      <c r="QQ1142" s="1"/>
      <c r="QR1142" s="1"/>
    </row>
    <row r="1143" spans="1:460" x14ac:dyDescent="0.2">
      <c r="A1143" s="17"/>
      <c r="B1143" s="1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QK1143" s="3"/>
      <c r="QL1143" s="1"/>
      <c r="QM1143" s="1"/>
      <c r="QN1143" s="1"/>
      <c r="QO1143" s="1"/>
      <c r="QP1143" s="1"/>
      <c r="QQ1143" s="1"/>
      <c r="QR1143" s="1"/>
    </row>
    <row r="1144" spans="1:460" x14ac:dyDescent="0.2">
      <c r="A1144" s="17"/>
      <c r="B1144" s="1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QK1144" s="3"/>
      <c r="QL1144" s="1"/>
      <c r="QM1144" s="1"/>
      <c r="QN1144" s="1"/>
      <c r="QO1144" s="1"/>
      <c r="QP1144" s="1"/>
      <c r="QQ1144" s="1"/>
      <c r="QR1144" s="1"/>
    </row>
    <row r="1145" spans="1:460" x14ac:dyDescent="0.2">
      <c r="A1145" s="17"/>
      <c r="B1145" s="1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QK1145" s="3"/>
      <c r="QL1145" s="1"/>
      <c r="QM1145" s="1"/>
      <c r="QN1145" s="1"/>
      <c r="QO1145" s="1"/>
      <c r="QP1145" s="1"/>
      <c r="QQ1145" s="1"/>
      <c r="QR1145" s="1"/>
    </row>
    <row r="1146" spans="1:460" x14ac:dyDescent="0.2">
      <c r="A1146" s="17"/>
      <c r="B1146" s="1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QK1146" s="3"/>
      <c r="QL1146" s="1"/>
      <c r="QM1146" s="1"/>
      <c r="QN1146" s="1"/>
      <c r="QO1146" s="1"/>
      <c r="QP1146" s="1"/>
      <c r="QQ1146" s="1"/>
      <c r="QR1146" s="1"/>
    </row>
    <row r="1147" spans="1:460" x14ac:dyDescent="0.2">
      <c r="A1147" s="17"/>
      <c r="B1147" s="1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QK1147" s="3"/>
      <c r="QL1147" s="1"/>
      <c r="QM1147" s="1"/>
      <c r="QN1147" s="1"/>
      <c r="QO1147" s="1"/>
      <c r="QP1147" s="1"/>
      <c r="QQ1147" s="1"/>
      <c r="QR1147" s="1"/>
    </row>
    <row r="1148" spans="1:460" x14ac:dyDescent="0.2">
      <c r="A1148" s="17"/>
      <c r="B1148" s="1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QK1148" s="3"/>
      <c r="QL1148" s="1"/>
      <c r="QM1148" s="1"/>
      <c r="QN1148" s="1"/>
      <c r="QO1148" s="1"/>
      <c r="QP1148" s="1"/>
      <c r="QQ1148" s="1"/>
      <c r="QR1148" s="1"/>
    </row>
    <row r="1149" spans="1:460" x14ac:dyDescent="0.2">
      <c r="A1149" s="17"/>
      <c r="B1149" s="1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QK1149" s="3"/>
      <c r="QL1149" s="1"/>
      <c r="QM1149" s="1"/>
      <c r="QN1149" s="1"/>
      <c r="QO1149" s="1"/>
      <c r="QP1149" s="1"/>
      <c r="QQ1149" s="1"/>
      <c r="QR1149" s="1"/>
    </row>
    <row r="1150" spans="1:460" x14ac:dyDescent="0.2">
      <c r="A1150" s="17"/>
      <c r="B1150" s="1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QK1150" s="3"/>
      <c r="QL1150" s="1"/>
      <c r="QM1150" s="1"/>
      <c r="QN1150" s="1"/>
      <c r="QO1150" s="1"/>
      <c r="QP1150" s="1"/>
      <c r="QQ1150" s="1"/>
      <c r="QR1150" s="1"/>
    </row>
    <row r="1151" spans="1:460" x14ac:dyDescent="0.2">
      <c r="A1151" s="17"/>
      <c r="B1151" s="1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QK1151" s="3"/>
      <c r="QL1151" s="1"/>
      <c r="QM1151" s="1"/>
      <c r="QN1151" s="1"/>
      <c r="QO1151" s="1"/>
      <c r="QP1151" s="1"/>
      <c r="QQ1151" s="1"/>
      <c r="QR1151" s="1"/>
    </row>
    <row r="1152" spans="1:460" x14ac:dyDescent="0.2">
      <c r="A1152" s="17"/>
      <c r="B1152" s="1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QK1152" s="3"/>
      <c r="QL1152" s="1"/>
      <c r="QM1152" s="1"/>
      <c r="QN1152" s="1"/>
      <c r="QO1152" s="1"/>
      <c r="QP1152" s="1"/>
      <c r="QQ1152" s="1"/>
      <c r="QR1152" s="1"/>
    </row>
    <row r="1153" spans="1:460" x14ac:dyDescent="0.2">
      <c r="A1153" s="17"/>
      <c r="B1153" s="1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QK1153" s="3"/>
      <c r="QL1153" s="1"/>
      <c r="QM1153" s="1"/>
      <c r="QN1153" s="1"/>
      <c r="QO1153" s="1"/>
      <c r="QP1153" s="1"/>
      <c r="QQ1153" s="1"/>
      <c r="QR1153" s="1"/>
    </row>
    <row r="1154" spans="1:460" x14ac:dyDescent="0.2">
      <c r="A1154" s="17"/>
      <c r="B1154" s="1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QK1154" s="3"/>
      <c r="QL1154" s="1"/>
      <c r="QM1154" s="1"/>
      <c r="QN1154" s="1"/>
      <c r="QO1154" s="1"/>
      <c r="QP1154" s="1"/>
      <c r="QQ1154" s="1"/>
      <c r="QR1154" s="1"/>
    </row>
    <row r="1155" spans="1:460" x14ac:dyDescent="0.2">
      <c r="A1155" s="17"/>
      <c r="B1155" s="1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QK1155" s="3"/>
      <c r="QL1155" s="1"/>
      <c r="QM1155" s="1"/>
      <c r="QN1155" s="1"/>
      <c r="QO1155" s="1"/>
      <c r="QP1155" s="1"/>
      <c r="QQ1155" s="1"/>
      <c r="QR1155" s="1"/>
    </row>
    <row r="1156" spans="1:460" x14ac:dyDescent="0.2">
      <c r="A1156" s="17"/>
      <c r="B1156" s="1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QK1156" s="3"/>
      <c r="QL1156" s="1"/>
      <c r="QM1156" s="1"/>
      <c r="QN1156" s="1"/>
      <c r="QO1156" s="1"/>
      <c r="QP1156" s="1"/>
      <c r="QQ1156" s="1"/>
      <c r="QR1156" s="1"/>
    </row>
    <row r="1157" spans="1:460" x14ac:dyDescent="0.2">
      <c r="A1157" s="17"/>
      <c r="B1157" s="1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QK1157" s="3"/>
      <c r="QL1157" s="1"/>
      <c r="QM1157" s="1"/>
      <c r="QN1157" s="1"/>
      <c r="QO1157" s="1"/>
      <c r="QP1157" s="1"/>
      <c r="QQ1157" s="1"/>
      <c r="QR1157" s="1"/>
    </row>
    <row r="1158" spans="1:460" x14ac:dyDescent="0.2">
      <c r="A1158" s="17"/>
      <c r="B1158" s="1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QK1158" s="3"/>
      <c r="QL1158" s="1"/>
      <c r="QM1158" s="1"/>
      <c r="QN1158" s="1"/>
      <c r="QO1158" s="1"/>
      <c r="QP1158" s="1"/>
      <c r="QQ1158" s="1"/>
      <c r="QR1158" s="1"/>
    </row>
    <row r="1159" spans="1:460" x14ac:dyDescent="0.2">
      <c r="A1159" s="17"/>
      <c r="B1159" s="1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QK1159" s="3"/>
      <c r="QL1159" s="1"/>
      <c r="QM1159" s="1"/>
      <c r="QN1159" s="1"/>
      <c r="QO1159" s="1"/>
      <c r="QP1159" s="1"/>
      <c r="QQ1159" s="1"/>
      <c r="QR1159" s="1"/>
    </row>
    <row r="1160" spans="1:460" x14ac:dyDescent="0.2">
      <c r="A1160" s="17"/>
      <c r="B1160" s="1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QK1160" s="3"/>
      <c r="QL1160" s="1"/>
      <c r="QM1160" s="1"/>
      <c r="QN1160" s="1"/>
      <c r="QO1160" s="1"/>
      <c r="QP1160" s="1"/>
      <c r="QQ1160" s="1"/>
      <c r="QR1160" s="1"/>
    </row>
    <row r="1161" spans="1:460" x14ac:dyDescent="0.2">
      <c r="A1161" s="17"/>
      <c r="B1161" s="1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QK1161" s="3"/>
      <c r="QL1161" s="1"/>
      <c r="QM1161" s="1"/>
      <c r="QN1161" s="1"/>
      <c r="QO1161" s="1"/>
      <c r="QP1161" s="1"/>
      <c r="QQ1161" s="1"/>
      <c r="QR1161" s="1"/>
    </row>
    <row r="1162" spans="1:460" x14ac:dyDescent="0.2">
      <c r="A1162" s="17"/>
      <c r="B1162" s="1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QK1162" s="3"/>
      <c r="QL1162" s="1"/>
      <c r="QM1162" s="1"/>
      <c r="QN1162" s="1"/>
      <c r="QO1162" s="1"/>
      <c r="QP1162" s="1"/>
      <c r="QQ1162" s="1"/>
      <c r="QR1162" s="1"/>
    </row>
    <row r="1163" spans="1:460" x14ac:dyDescent="0.2">
      <c r="A1163" s="17"/>
      <c r="B1163" s="1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QK1163" s="3"/>
      <c r="QL1163" s="1"/>
      <c r="QM1163" s="1"/>
      <c r="QN1163" s="1"/>
      <c r="QO1163" s="1"/>
      <c r="QP1163" s="1"/>
      <c r="QQ1163" s="1"/>
      <c r="QR1163" s="1"/>
    </row>
    <row r="1164" spans="1:460" x14ac:dyDescent="0.2">
      <c r="A1164" s="17"/>
      <c r="B1164" s="1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QK1164" s="3"/>
      <c r="QL1164" s="1"/>
      <c r="QM1164" s="1"/>
      <c r="QN1164" s="1"/>
      <c r="QO1164" s="1"/>
      <c r="QP1164" s="1"/>
      <c r="QQ1164" s="1"/>
      <c r="QR1164" s="1"/>
    </row>
    <row r="1165" spans="1:460" x14ac:dyDescent="0.2">
      <c r="A1165" s="17"/>
      <c r="B1165" s="1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QK1165" s="3"/>
      <c r="QL1165" s="1"/>
      <c r="QM1165" s="1"/>
      <c r="QN1165" s="1"/>
      <c r="QO1165" s="1"/>
      <c r="QP1165" s="1"/>
      <c r="QQ1165" s="1"/>
      <c r="QR1165" s="1"/>
    </row>
    <row r="1166" spans="1:460" x14ac:dyDescent="0.2">
      <c r="A1166" s="17"/>
      <c r="B1166" s="1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QK1166" s="3"/>
      <c r="QL1166" s="1"/>
      <c r="QM1166" s="1"/>
      <c r="QN1166" s="1"/>
      <c r="QO1166" s="1"/>
      <c r="QP1166" s="1"/>
      <c r="QQ1166" s="1"/>
      <c r="QR1166" s="1"/>
    </row>
    <row r="1167" spans="1:460" x14ac:dyDescent="0.2">
      <c r="A1167" s="17"/>
      <c r="B1167" s="1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QK1167" s="3"/>
      <c r="QL1167" s="1"/>
      <c r="QM1167" s="1"/>
      <c r="QN1167" s="1"/>
      <c r="QO1167" s="1"/>
      <c r="QP1167" s="1"/>
      <c r="QQ1167" s="1"/>
      <c r="QR1167" s="1"/>
    </row>
    <row r="1168" spans="1:460" x14ac:dyDescent="0.2">
      <c r="A1168" s="17"/>
      <c r="B1168" s="1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QK1168" s="3"/>
      <c r="QL1168" s="1"/>
      <c r="QM1168" s="1"/>
      <c r="QN1168" s="1"/>
      <c r="QO1168" s="1"/>
      <c r="QP1168" s="1"/>
      <c r="QQ1168" s="1"/>
      <c r="QR1168" s="1"/>
    </row>
    <row r="1169" spans="1:460" x14ac:dyDescent="0.2">
      <c r="A1169" s="17"/>
      <c r="B1169" s="1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QK1169" s="3"/>
      <c r="QL1169" s="1"/>
      <c r="QM1169" s="1"/>
      <c r="QN1169" s="1"/>
      <c r="QO1169" s="1"/>
      <c r="QP1169" s="1"/>
      <c r="QQ1169" s="1"/>
      <c r="QR1169" s="1"/>
    </row>
    <row r="1170" spans="1:460" x14ac:dyDescent="0.2">
      <c r="A1170" s="17"/>
      <c r="B1170" s="1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QK1170" s="3"/>
      <c r="QL1170" s="1"/>
      <c r="QM1170" s="1"/>
      <c r="QN1170" s="1"/>
      <c r="QO1170" s="1"/>
      <c r="QP1170" s="1"/>
      <c r="QQ1170" s="1"/>
      <c r="QR1170" s="1"/>
    </row>
    <row r="1171" spans="1:460" x14ac:dyDescent="0.2">
      <c r="A1171" s="17"/>
      <c r="B1171" s="1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QK1171" s="3"/>
      <c r="QL1171" s="1"/>
      <c r="QM1171" s="1"/>
      <c r="QN1171" s="1"/>
      <c r="QO1171" s="1"/>
      <c r="QP1171" s="1"/>
      <c r="QQ1171" s="1"/>
      <c r="QR1171" s="1"/>
    </row>
    <row r="1172" spans="1:460" x14ac:dyDescent="0.2">
      <c r="A1172" s="17"/>
      <c r="B1172" s="1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QK1172" s="3"/>
      <c r="QL1172" s="1"/>
      <c r="QM1172" s="1"/>
      <c r="QN1172" s="1"/>
      <c r="QO1172" s="1"/>
      <c r="QP1172" s="1"/>
      <c r="QQ1172" s="1"/>
      <c r="QR1172" s="1"/>
    </row>
    <row r="1173" spans="1:460" x14ac:dyDescent="0.2">
      <c r="A1173" s="17"/>
      <c r="B1173" s="1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QK1173" s="3"/>
      <c r="QL1173" s="1"/>
      <c r="QM1173" s="1"/>
      <c r="QN1173" s="1"/>
      <c r="QO1173" s="1"/>
      <c r="QP1173" s="1"/>
      <c r="QQ1173" s="1"/>
      <c r="QR1173" s="1"/>
    </row>
    <row r="1174" spans="1:460" x14ac:dyDescent="0.2">
      <c r="A1174" s="17"/>
      <c r="B1174" s="1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QK1174" s="3"/>
      <c r="QL1174" s="1"/>
      <c r="QM1174" s="1"/>
      <c r="QN1174" s="1"/>
      <c r="QO1174" s="1"/>
      <c r="QP1174" s="1"/>
      <c r="QQ1174" s="1"/>
      <c r="QR1174" s="1"/>
    </row>
    <row r="1175" spans="1:460" x14ac:dyDescent="0.2">
      <c r="A1175" s="17"/>
      <c r="B1175" s="1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QK1175" s="3"/>
      <c r="QL1175" s="1"/>
      <c r="QM1175" s="1"/>
      <c r="QN1175" s="1"/>
      <c r="QO1175" s="1"/>
      <c r="QP1175" s="1"/>
      <c r="QQ1175" s="1"/>
      <c r="QR1175" s="1"/>
    </row>
    <row r="1176" spans="1:460" x14ac:dyDescent="0.2">
      <c r="A1176" s="17"/>
      <c r="B1176" s="1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QK1176" s="3"/>
      <c r="QL1176" s="1"/>
      <c r="QM1176" s="1"/>
      <c r="QN1176" s="1"/>
      <c r="QO1176" s="1"/>
      <c r="QP1176" s="1"/>
      <c r="QQ1176" s="1"/>
      <c r="QR1176" s="1"/>
    </row>
    <row r="1177" spans="1:460" x14ac:dyDescent="0.2">
      <c r="A1177" s="17"/>
      <c r="B1177" s="1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QK1177" s="3"/>
      <c r="QL1177" s="1"/>
      <c r="QM1177" s="1"/>
      <c r="QN1177" s="1"/>
      <c r="QO1177" s="1"/>
      <c r="QP1177" s="1"/>
      <c r="QQ1177" s="1"/>
      <c r="QR1177" s="1"/>
    </row>
    <row r="1178" spans="1:460" x14ac:dyDescent="0.2">
      <c r="A1178" s="17"/>
      <c r="B1178" s="1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QK1178" s="3"/>
      <c r="QL1178" s="1"/>
      <c r="QM1178" s="1"/>
      <c r="QN1178" s="1"/>
      <c r="QO1178" s="1"/>
      <c r="QP1178" s="1"/>
      <c r="QQ1178" s="1"/>
      <c r="QR1178" s="1"/>
    </row>
    <row r="1179" spans="1:460" x14ac:dyDescent="0.2">
      <c r="A1179" s="17"/>
      <c r="B1179" s="1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QK1179" s="3"/>
      <c r="QL1179" s="1"/>
      <c r="QM1179" s="1"/>
      <c r="QN1179" s="1"/>
      <c r="QO1179" s="1"/>
      <c r="QP1179" s="1"/>
      <c r="QQ1179" s="1"/>
      <c r="QR1179" s="1"/>
    </row>
    <row r="1180" spans="1:460" x14ac:dyDescent="0.2">
      <c r="A1180" s="17"/>
      <c r="B1180" s="1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QK1180" s="3"/>
      <c r="QL1180" s="1"/>
      <c r="QM1180" s="1"/>
      <c r="QN1180" s="1"/>
      <c r="QO1180" s="1"/>
      <c r="QP1180" s="1"/>
      <c r="QQ1180" s="1"/>
      <c r="QR1180" s="1"/>
    </row>
    <row r="1181" spans="1:460" x14ac:dyDescent="0.2">
      <c r="A1181" s="17"/>
      <c r="B1181" s="1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QK1181" s="3"/>
      <c r="QL1181" s="1"/>
      <c r="QM1181" s="1"/>
      <c r="QN1181" s="1"/>
      <c r="QO1181" s="1"/>
      <c r="QP1181" s="1"/>
      <c r="QQ1181" s="1"/>
      <c r="QR1181" s="1"/>
    </row>
    <row r="1182" spans="1:460" x14ac:dyDescent="0.2">
      <c r="A1182" s="17"/>
      <c r="B1182" s="1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QK1182" s="3"/>
      <c r="QL1182" s="1"/>
      <c r="QM1182" s="1"/>
      <c r="QN1182" s="1"/>
      <c r="QO1182" s="1"/>
      <c r="QP1182" s="1"/>
      <c r="QQ1182" s="1"/>
      <c r="QR1182" s="1"/>
    </row>
    <row r="1183" spans="1:460" x14ac:dyDescent="0.2">
      <c r="A1183" s="17"/>
      <c r="B1183" s="1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QK1183" s="3"/>
      <c r="QL1183" s="1"/>
      <c r="QM1183" s="1"/>
      <c r="QN1183" s="1"/>
      <c r="QO1183" s="1"/>
      <c r="QP1183" s="1"/>
      <c r="QQ1183" s="1"/>
      <c r="QR1183" s="1"/>
    </row>
    <row r="1184" spans="1:460" x14ac:dyDescent="0.2">
      <c r="A1184" s="17"/>
      <c r="B1184" s="1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QK1184" s="3"/>
      <c r="QL1184" s="1"/>
      <c r="QM1184" s="1"/>
      <c r="QN1184" s="1"/>
      <c r="QO1184" s="1"/>
      <c r="QP1184" s="1"/>
      <c r="QQ1184" s="1"/>
      <c r="QR1184" s="1"/>
    </row>
    <row r="1185" spans="1:460" x14ac:dyDescent="0.2">
      <c r="A1185" s="17"/>
      <c r="B1185" s="1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QK1185" s="3"/>
      <c r="QL1185" s="1"/>
      <c r="QM1185" s="1"/>
      <c r="QN1185" s="1"/>
      <c r="QO1185" s="1"/>
      <c r="QP1185" s="1"/>
      <c r="QQ1185" s="1"/>
      <c r="QR1185" s="1"/>
    </row>
    <row r="1186" spans="1:460" x14ac:dyDescent="0.2">
      <c r="A1186" s="17"/>
      <c r="B1186" s="1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QK1186" s="3"/>
      <c r="QL1186" s="1"/>
      <c r="QM1186" s="1"/>
      <c r="QN1186" s="1"/>
      <c r="QO1186" s="1"/>
      <c r="QP1186" s="1"/>
      <c r="QQ1186" s="1"/>
      <c r="QR1186" s="1"/>
    </row>
    <row r="1187" spans="1:460" x14ac:dyDescent="0.2">
      <c r="A1187" s="17"/>
      <c r="B1187" s="1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QK1187" s="3"/>
      <c r="QL1187" s="1"/>
      <c r="QM1187" s="1"/>
      <c r="QN1187" s="1"/>
      <c r="QO1187" s="1"/>
      <c r="QP1187" s="1"/>
      <c r="QQ1187" s="1"/>
      <c r="QR1187" s="1"/>
    </row>
    <row r="1188" spans="1:460" x14ac:dyDescent="0.2">
      <c r="A1188" s="17"/>
      <c r="B1188" s="1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QK1188" s="3"/>
      <c r="QL1188" s="1"/>
      <c r="QM1188" s="1"/>
      <c r="QN1188" s="1"/>
      <c r="QO1188" s="1"/>
      <c r="QP1188" s="1"/>
      <c r="QQ1188" s="1"/>
      <c r="QR1188" s="1"/>
    </row>
    <row r="1189" spans="1:460" x14ac:dyDescent="0.2">
      <c r="A1189" s="17"/>
      <c r="B1189" s="1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QK1189" s="3"/>
      <c r="QL1189" s="1"/>
      <c r="QM1189" s="1"/>
      <c r="QN1189" s="1"/>
      <c r="QO1189" s="1"/>
      <c r="QP1189" s="1"/>
      <c r="QQ1189" s="1"/>
      <c r="QR1189" s="1"/>
    </row>
    <row r="1190" spans="1:460" x14ac:dyDescent="0.2">
      <c r="A1190" s="17"/>
      <c r="B1190" s="1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QK1190" s="3"/>
      <c r="QL1190" s="1"/>
      <c r="QM1190" s="1"/>
      <c r="QN1190" s="1"/>
      <c r="QO1190" s="1"/>
      <c r="QP1190" s="1"/>
      <c r="QQ1190" s="1"/>
      <c r="QR1190" s="1"/>
    </row>
    <row r="1191" spans="1:460" x14ac:dyDescent="0.2">
      <c r="A1191" s="17"/>
      <c r="B1191" s="1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QK1191" s="3"/>
      <c r="QL1191" s="1"/>
      <c r="QM1191" s="1"/>
      <c r="QN1191" s="1"/>
      <c r="QO1191" s="1"/>
      <c r="QP1191" s="1"/>
      <c r="QQ1191" s="1"/>
      <c r="QR1191" s="1"/>
    </row>
    <row r="1192" spans="1:460" x14ac:dyDescent="0.2">
      <c r="A1192" s="17"/>
      <c r="B1192" s="1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QK1192" s="3"/>
      <c r="QL1192" s="1"/>
      <c r="QM1192" s="1"/>
      <c r="QN1192" s="1"/>
      <c r="QO1192" s="1"/>
      <c r="QP1192" s="1"/>
      <c r="QQ1192" s="1"/>
      <c r="QR1192" s="1"/>
    </row>
    <row r="1193" spans="1:460" x14ac:dyDescent="0.2">
      <c r="A1193" s="17"/>
      <c r="B1193" s="1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QK1193" s="3"/>
      <c r="QL1193" s="1"/>
      <c r="QM1193" s="1"/>
      <c r="QN1193" s="1"/>
      <c r="QO1193" s="1"/>
      <c r="QP1193" s="1"/>
      <c r="QQ1193" s="1"/>
      <c r="QR1193" s="1"/>
    </row>
    <row r="1194" spans="1:460" x14ac:dyDescent="0.2">
      <c r="A1194" s="17"/>
      <c r="B1194" s="1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QK1194" s="3"/>
      <c r="QL1194" s="1"/>
      <c r="QM1194" s="1"/>
      <c r="QN1194" s="1"/>
      <c r="QO1194" s="1"/>
      <c r="QP1194" s="1"/>
      <c r="QQ1194" s="1"/>
      <c r="QR1194" s="1"/>
    </row>
    <row r="1195" spans="1:460" x14ac:dyDescent="0.2">
      <c r="A1195" s="17"/>
      <c r="B1195" s="1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QK1195" s="3"/>
      <c r="QL1195" s="1"/>
      <c r="QM1195" s="1"/>
      <c r="QN1195" s="1"/>
      <c r="QO1195" s="1"/>
      <c r="QP1195" s="1"/>
      <c r="QQ1195" s="1"/>
      <c r="QR1195" s="1"/>
    </row>
    <row r="1196" spans="1:460" x14ac:dyDescent="0.2">
      <c r="A1196" s="17"/>
      <c r="B1196" s="1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QK1196" s="3"/>
      <c r="QL1196" s="1"/>
      <c r="QM1196" s="1"/>
      <c r="QN1196" s="1"/>
      <c r="QO1196" s="1"/>
      <c r="QP1196" s="1"/>
      <c r="QQ1196" s="1"/>
      <c r="QR1196" s="1"/>
    </row>
    <row r="1197" spans="1:460" x14ac:dyDescent="0.2">
      <c r="A1197" s="17"/>
      <c r="B1197" s="1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QK1197" s="3"/>
      <c r="QL1197" s="1"/>
      <c r="QM1197" s="1"/>
      <c r="QN1197" s="1"/>
      <c r="QO1197" s="1"/>
      <c r="QP1197" s="1"/>
      <c r="QQ1197" s="1"/>
      <c r="QR1197" s="1"/>
    </row>
    <row r="1198" spans="1:460" x14ac:dyDescent="0.2">
      <c r="A1198" s="17"/>
      <c r="B1198" s="1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QK1198" s="3"/>
      <c r="QL1198" s="1"/>
      <c r="QM1198" s="1"/>
      <c r="QN1198" s="1"/>
      <c r="QO1198" s="1"/>
      <c r="QP1198" s="1"/>
      <c r="QQ1198" s="1"/>
      <c r="QR1198" s="1"/>
    </row>
    <row r="1199" spans="1:460" x14ac:dyDescent="0.2">
      <c r="A1199" s="17"/>
      <c r="B1199" s="1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QK1199" s="3"/>
      <c r="QL1199" s="1"/>
      <c r="QM1199" s="1"/>
      <c r="QN1199" s="1"/>
      <c r="QO1199" s="1"/>
      <c r="QP1199" s="1"/>
      <c r="QQ1199" s="1"/>
      <c r="QR1199" s="1"/>
    </row>
    <row r="1200" spans="1:460" x14ac:dyDescent="0.2">
      <c r="A1200" s="17"/>
      <c r="B1200" s="1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QK1200" s="3"/>
      <c r="QL1200" s="1"/>
      <c r="QM1200" s="1"/>
      <c r="QN1200" s="1"/>
      <c r="QO1200" s="1"/>
      <c r="QP1200" s="1"/>
      <c r="QQ1200" s="1"/>
      <c r="QR1200" s="1"/>
    </row>
    <row r="1201" spans="1:460" x14ac:dyDescent="0.2">
      <c r="A1201" s="17"/>
      <c r="B1201" s="1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QK1201" s="3"/>
      <c r="QL1201" s="1"/>
      <c r="QM1201" s="1"/>
      <c r="QN1201" s="1"/>
      <c r="QO1201" s="1"/>
      <c r="QP1201" s="1"/>
      <c r="QQ1201" s="1"/>
      <c r="QR1201" s="1"/>
    </row>
    <row r="1202" spans="1:460" x14ac:dyDescent="0.2">
      <c r="A1202" s="17"/>
      <c r="B1202" s="1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QK1202" s="3"/>
      <c r="QL1202" s="1"/>
      <c r="QM1202" s="1"/>
      <c r="QN1202" s="1"/>
      <c r="QO1202" s="1"/>
      <c r="QP1202" s="1"/>
      <c r="QQ1202" s="1"/>
      <c r="QR1202" s="1"/>
    </row>
    <row r="1203" spans="1:460" x14ac:dyDescent="0.2">
      <c r="A1203" s="17"/>
      <c r="B1203" s="1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QK1203" s="3"/>
      <c r="QL1203" s="1"/>
      <c r="QM1203" s="1"/>
      <c r="QN1203" s="1"/>
      <c r="QO1203" s="1"/>
      <c r="QP1203" s="1"/>
      <c r="QQ1203" s="1"/>
      <c r="QR1203" s="1"/>
    </row>
    <row r="1204" spans="1:460" x14ac:dyDescent="0.2">
      <c r="A1204" s="17"/>
      <c r="B1204" s="1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QK1204" s="3"/>
      <c r="QL1204" s="1"/>
      <c r="QM1204" s="1"/>
      <c r="QN1204" s="1"/>
      <c r="QO1204" s="1"/>
      <c r="QP1204" s="1"/>
      <c r="QQ1204" s="1"/>
      <c r="QR1204" s="1"/>
    </row>
    <row r="1205" spans="1:460" x14ac:dyDescent="0.2">
      <c r="A1205" s="17"/>
      <c r="B1205" s="1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QK1205" s="3"/>
      <c r="QL1205" s="1"/>
      <c r="QM1205" s="1"/>
      <c r="QN1205" s="1"/>
      <c r="QO1205" s="1"/>
      <c r="QP1205" s="1"/>
      <c r="QQ1205" s="1"/>
      <c r="QR1205" s="1"/>
    </row>
    <row r="1206" spans="1:460" x14ac:dyDescent="0.2">
      <c r="A1206" s="17"/>
      <c r="B1206" s="1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QK1206" s="3"/>
      <c r="QL1206" s="1"/>
      <c r="QM1206" s="1"/>
      <c r="QN1206" s="1"/>
      <c r="QO1206" s="1"/>
      <c r="QP1206" s="1"/>
      <c r="QQ1206" s="1"/>
      <c r="QR1206" s="1"/>
    </row>
    <row r="1207" spans="1:460" x14ac:dyDescent="0.2">
      <c r="A1207" s="17"/>
      <c r="B1207" s="1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QK1207" s="3"/>
      <c r="QL1207" s="1"/>
      <c r="QM1207" s="1"/>
      <c r="QN1207" s="1"/>
      <c r="QO1207" s="1"/>
      <c r="QP1207" s="1"/>
      <c r="QQ1207" s="1"/>
      <c r="QR1207" s="1"/>
    </row>
    <row r="1208" spans="1:460" x14ac:dyDescent="0.2">
      <c r="A1208" s="17"/>
      <c r="B1208" s="1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QK1208" s="3"/>
      <c r="QL1208" s="1"/>
      <c r="QM1208" s="1"/>
      <c r="QN1208" s="1"/>
      <c r="QO1208" s="1"/>
      <c r="QP1208" s="1"/>
      <c r="QQ1208" s="1"/>
      <c r="QR1208" s="1"/>
    </row>
    <row r="1209" spans="1:460" x14ac:dyDescent="0.2">
      <c r="A1209" s="17"/>
      <c r="B1209" s="1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QK1209" s="3"/>
      <c r="QL1209" s="1"/>
      <c r="QM1209" s="1"/>
      <c r="QN1209" s="1"/>
      <c r="QO1209" s="1"/>
      <c r="QP1209" s="1"/>
      <c r="QQ1209" s="1"/>
      <c r="QR1209" s="1"/>
    </row>
    <row r="1210" spans="1:460" x14ac:dyDescent="0.2">
      <c r="A1210" s="17"/>
      <c r="B1210" s="1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QK1210" s="3"/>
      <c r="QL1210" s="1"/>
      <c r="QM1210" s="1"/>
      <c r="QN1210" s="1"/>
      <c r="QO1210" s="1"/>
      <c r="QP1210" s="1"/>
      <c r="QQ1210" s="1"/>
      <c r="QR1210" s="1"/>
    </row>
    <row r="1211" spans="1:460" x14ac:dyDescent="0.2">
      <c r="A1211" s="17"/>
      <c r="B1211" s="1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QK1211" s="3"/>
      <c r="QL1211" s="1"/>
      <c r="QM1211" s="1"/>
      <c r="QN1211" s="1"/>
      <c r="QO1211" s="1"/>
      <c r="QP1211" s="1"/>
      <c r="QQ1211" s="1"/>
      <c r="QR1211" s="1"/>
    </row>
    <row r="1212" spans="1:460" x14ac:dyDescent="0.2">
      <c r="A1212" s="17"/>
      <c r="B1212" s="1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QK1212" s="3"/>
      <c r="QL1212" s="1"/>
      <c r="QM1212" s="1"/>
      <c r="QN1212" s="1"/>
      <c r="QO1212" s="1"/>
      <c r="QP1212" s="1"/>
      <c r="QQ1212" s="1"/>
      <c r="QR1212" s="1"/>
    </row>
    <row r="1213" spans="1:460" x14ac:dyDescent="0.2">
      <c r="A1213" s="17"/>
      <c r="B1213" s="1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QK1213" s="3"/>
      <c r="QL1213" s="1"/>
      <c r="QM1213" s="1"/>
      <c r="QN1213" s="1"/>
      <c r="QO1213" s="1"/>
      <c r="QP1213" s="1"/>
      <c r="QQ1213" s="1"/>
      <c r="QR1213" s="1"/>
    </row>
    <row r="1214" spans="1:460" x14ac:dyDescent="0.2">
      <c r="A1214" s="17"/>
      <c r="B1214" s="1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QK1214" s="3"/>
      <c r="QL1214" s="1"/>
      <c r="QM1214" s="1"/>
      <c r="QN1214" s="1"/>
      <c r="QO1214" s="1"/>
      <c r="QP1214" s="1"/>
      <c r="QQ1214" s="1"/>
      <c r="QR1214" s="1"/>
    </row>
    <row r="1215" spans="1:460" x14ac:dyDescent="0.2">
      <c r="A1215" s="17"/>
      <c r="B1215" s="1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QK1215" s="3"/>
      <c r="QL1215" s="1"/>
      <c r="QM1215" s="1"/>
      <c r="QN1215" s="1"/>
      <c r="QO1215" s="1"/>
      <c r="QP1215" s="1"/>
      <c r="QQ1215" s="1"/>
      <c r="QR1215" s="1"/>
    </row>
    <row r="1216" spans="1:460" x14ac:dyDescent="0.2">
      <c r="A1216" s="17"/>
      <c r="B1216" s="1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QK1216" s="3"/>
      <c r="QL1216" s="1"/>
      <c r="QM1216" s="1"/>
      <c r="QN1216" s="1"/>
      <c r="QO1216" s="1"/>
      <c r="QP1216" s="1"/>
      <c r="QQ1216" s="1"/>
      <c r="QR1216" s="1"/>
    </row>
    <row r="1217" spans="1:460" x14ac:dyDescent="0.2">
      <c r="A1217" s="17"/>
      <c r="B1217" s="1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QK1217" s="3"/>
      <c r="QL1217" s="1"/>
      <c r="QM1217" s="1"/>
      <c r="QN1217" s="1"/>
      <c r="QO1217" s="1"/>
      <c r="QP1217" s="1"/>
      <c r="QQ1217" s="1"/>
      <c r="QR1217" s="1"/>
    </row>
    <row r="1218" spans="1:460" x14ac:dyDescent="0.2">
      <c r="A1218" s="17"/>
      <c r="B1218" s="1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QK1218" s="3"/>
      <c r="QL1218" s="1"/>
      <c r="QM1218" s="1"/>
      <c r="QN1218" s="1"/>
      <c r="QO1218" s="1"/>
      <c r="QP1218" s="1"/>
      <c r="QQ1218" s="1"/>
      <c r="QR1218" s="1"/>
    </row>
    <row r="1219" spans="1:460" x14ac:dyDescent="0.2">
      <c r="A1219" s="17"/>
      <c r="B1219" s="1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QK1219" s="3"/>
      <c r="QL1219" s="1"/>
      <c r="QM1219" s="1"/>
      <c r="QN1219" s="1"/>
      <c r="QO1219" s="1"/>
      <c r="QP1219" s="1"/>
      <c r="QQ1219" s="1"/>
      <c r="QR1219" s="1"/>
    </row>
    <row r="1220" spans="1:460" x14ac:dyDescent="0.2">
      <c r="A1220" s="17"/>
      <c r="B1220" s="1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QK1220" s="3"/>
      <c r="QL1220" s="1"/>
      <c r="QM1220" s="1"/>
      <c r="QN1220" s="1"/>
      <c r="QO1220" s="1"/>
      <c r="QP1220" s="1"/>
      <c r="QQ1220" s="1"/>
      <c r="QR1220" s="1"/>
    </row>
    <row r="1221" spans="1:460" x14ac:dyDescent="0.2">
      <c r="A1221" s="17"/>
      <c r="B1221" s="1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QK1221" s="3"/>
      <c r="QL1221" s="1"/>
      <c r="QM1221" s="1"/>
      <c r="QN1221" s="1"/>
      <c r="QO1221" s="1"/>
      <c r="QP1221" s="1"/>
      <c r="QQ1221" s="1"/>
      <c r="QR1221" s="1"/>
    </row>
    <row r="1222" spans="1:460" x14ac:dyDescent="0.2">
      <c r="A1222" s="17"/>
      <c r="B1222" s="1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QK1222" s="3"/>
      <c r="QL1222" s="1"/>
      <c r="QM1222" s="1"/>
      <c r="QN1222" s="1"/>
      <c r="QO1222" s="1"/>
      <c r="QP1222" s="1"/>
      <c r="QQ1222" s="1"/>
      <c r="QR1222" s="1"/>
    </row>
    <row r="1223" spans="1:460" x14ac:dyDescent="0.2">
      <c r="A1223" s="17"/>
      <c r="B1223" s="1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QK1223" s="3"/>
      <c r="QL1223" s="1"/>
      <c r="QM1223" s="1"/>
      <c r="QN1223" s="1"/>
      <c r="QO1223" s="1"/>
      <c r="QP1223" s="1"/>
      <c r="QQ1223" s="1"/>
      <c r="QR1223" s="1"/>
    </row>
    <row r="1224" spans="1:460" x14ac:dyDescent="0.2">
      <c r="A1224" s="17"/>
      <c r="B1224" s="1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QK1224" s="3"/>
      <c r="QL1224" s="1"/>
      <c r="QM1224" s="1"/>
      <c r="QN1224" s="1"/>
      <c r="QO1224" s="1"/>
      <c r="QP1224" s="1"/>
      <c r="QQ1224" s="1"/>
      <c r="QR1224" s="1"/>
    </row>
    <row r="1225" spans="1:460" x14ac:dyDescent="0.2">
      <c r="A1225" s="17"/>
      <c r="B1225" s="1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QK1225" s="3"/>
      <c r="QL1225" s="1"/>
      <c r="QM1225" s="1"/>
      <c r="QN1225" s="1"/>
      <c r="QO1225" s="1"/>
      <c r="QP1225" s="1"/>
      <c r="QQ1225" s="1"/>
      <c r="QR1225" s="1"/>
    </row>
    <row r="1226" spans="1:460" x14ac:dyDescent="0.2">
      <c r="A1226" s="17"/>
      <c r="B1226" s="1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QK1226" s="3"/>
      <c r="QL1226" s="1"/>
      <c r="QM1226" s="1"/>
      <c r="QN1226" s="1"/>
      <c r="QO1226" s="1"/>
      <c r="QP1226" s="1"/>
      <c r="QQ1226" s="1"/>
      <c r="QR1226" s="1"/>
    </row>
    <row r="1227" spans="1:460" x14ac:dyDescent="0.2">
      <c r="A1227" s="17"/>
      <c r="B1227" s="1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QK1227" s="3"/>
      <c r="QL1227" s="1"/>
      <c r="QM1227" s="1"/>
      <c r="QN1227" s="1"/>
      <c r="QO1227" s="1"/>
      <c r="QP1227" s="1"/>
      <c r="QQ1227" s="1"/>
      <c r="QR1227" s="1"/>
    </row>
    <row r="1228" spans="1:460" x14ac:dyDescent="0.2">
      <c r="A1228" s="17"/>
      <c r="B1228" s="1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QK1228" s="3"/>
      <c r="QL1228" s="1"/>
      <c r="QM1228" s="1"/>
      <c r="QN1228" s="1"/>
      <c r="QO1228" s="1"/>
      <c r="QP1228" s="1"/>
      <c r="QQ1228" s="1"/>
      <c r="QR1228" s="1"/>
    </row>
    <row r="1229" spans="1:460" x14ac:dyDescent="0.2">
      <c r="A1229" s="17"/>
      <c r="B1229" s="1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QK1229" s="3"/>
      <c r="QL1229" s="1"/>
      <c r="QM1229" s="1"/>
      <c r="QN1229" s="1"/>
      <c r="QO1229" s="1"/>
      <c r="QP1229" s="1"/>
      <c r="QQ1229" s="1"/>
      <c r="QR1229" s="1"/>
    </row>
    <row r="1230" spans="1:460" x14ac:dyDescent="0.2">
      <c r="A1230" s="17"/>
      <c r="B1230" s="1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QK1230" s="3"/>
      <c r="QL1230" s="1"/>
      <c r="QM1230" s="1"/>
      <c r="QN1230" s="1"/>
      <c r="QO1230" s="1"/>
      <c r="QP1230" s="1"/>
      <c r="QQ1230" s="1"/>
      <c r="QR1230" s="1"/>
    </row>
    <row r="1231" spans="1:460" x14ac:dyDescent="0.2">
      <c r="A1231" s="17"/>
      <c r="B1231" s="1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QK1231" s="3"/>
      <c r="QL1231" s="1"/>
      <c r="QM1231" s="1"/>
      <c r="QN1231" s="1"/>
      <c r="QO1231" s="1"/>
      <c r="QP1231" s="1"/>
      <c r="QQ1231" s="1"/>
      <c r="QR1231" s="1"/>
    </row>
    <row r="1232" spans="1:460" x14ac:dyDescent="0.2">
      <c r="A1232" s="17"/>
      <c r="B1232" s="1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QK1232" s="3"/>
      <c r="QL1232" s="1"/>
      <c r="QM1232" s="1"/>
      <c r="QN1232" s="1"/>
      <c r="QO1232" s="1"/>
      <c r="QP1232" s="1"/>
      <c r="QQ1232" s="1"/>
      <c r="QR1232" s="1"/>
    </row>
    <row r="1233" spans="1:460" x14ac:dyDescent="0.2">
      <c r="A1233" s="17"/>
      <c r="B1233" s="1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QK1233" s="3"/>
      <c r="QL1233" s="1"/>
      <c r="QM1233" s="1"/>
      <c r="QN1233" s="1"/>
      <c r="QO1233" s="1"/>
      <c r="QP1233" s="1"/>
      <c r="QQ1233" s="1"/>
      <c r="QR1233" s="1"/>
    </row>
    <row r="1234" spans="1:460" x14ac:dyDescent="0.2">
      <c r="A1234" s="17"/>
      <c r="B1234" s="1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QK1234" s="3"/>
      <c r="QL1234" s="1"/>
      <c r="QM1234" s="1"/>
      <c r="QN1234" s="1"/>
      <c r="QO1234" s="1"/>
      <c r="QP1234" s="1"/>
      <c r="QQ1234" s="1"/>
      <c r="QR1234" s="1"/>
    </row>
    <row r="1235" spans="1:460" x14ac:dyDescent="0.2">
      <c r="A1235" s="17"/>
      <c r="B1235" s="1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QK1235" s="3"/>
      <c r="QL1235" s="1"/>
      <c r="QM1235" s="1"/>
      <c r="QN1235" s="1"/>
      <c r="QO1235" s="1"/>
      <c r="QP1235" s="1"/>
      <c r="QQ1235" s="1"/>
      <c r="QR1235" s="1"/>
    </row>
    <row r="1236" spans="1:460" x14ac:dyDescent="0.2">
      <c r="A1236" s="17"/>
      <c r="B1236" s="1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QK1236" s="3"/>
      <c r="QL1236" s="1"/>
      <c r="QM1236" s="1"/>
      <c r="QN1236" s="1"/>
      <c r="QO1236" s="1"/>
      <c r="QP1236" s="1"/>
      <c r="QQ1236" s="1"/>
      <c r="QR1236" s="1"/>
    </row>
    <row r="1237" spans="1:460" x14ac:dyDescent="0.2">
      <c r="A1237" s="17"/>
      <c r="B1237" s="1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QK1237" s="3"/>
      <c r="QL1237" s="1"/>
      <c r="QM1237" s="1"/>
      <c r="QN1237" s="1"/>
      <c r="QO1237" s="1"/>
      <c r="QP1237" s="1"/>
      <c r="QQ1237" s="1"/>
      <c r="QR1237" s="1"/>
    </row>
    <row r="1238" spans="1:460" x14ac:dyDescent="0.2">
      <c r="A1238" s="17"/>
      <c r="B1238" s="1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QK1238" s="3"/>
      <c r="QL1238" s="1"/>
      <c r="QM1238" s="1"/>
      <c r="QN1238" s="1"/>
      <c r="QO1238" s="1"/>
      <c r="QP1238" s="1"/>
      <c r="QQ1238" s="1"/>
      <c r="QR1238" s="1"/>
    </row>
    <row r="1239" spans="1:460" x14ac:dyDescent="0.2">
      <c r="A1239" s="17"/>
      <c r="B1239" s="1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QK1239" s="3"/>
      <c r="QL1239" s="1"/>
      <c r="QM1239" s="1"/>
      <c r="QN1239" s="1"/>
      <c r="QO1239" s="1"/>
      <c r="QP1239" s="1"/>
      <c r="QQ1239" s="1"/>
      <c r="QR1239" s="1"/>
    </row>
    <row r="1240" spans="1:460" x14ac:dyDescent="0.2">
      <c r="A1240" s="17"/>
      <c r="B1240" s="1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QK1240" s="3"/>
      <c r="QL1240" s="1"/>
      <c r="QM1240" s="1"/>
      <c r="QN1240" s="1"/>
      <c r="QO1240" s="1"/>
      <c r="QP1240" s="1"/>
      <c r="QQ1240" s="1"/>
      <c r="QR1240" s="1"/>
    </row>
    <row r="1241" spans="1:460" x14ac:dyDescent="0.2">
      <c r="A1241" s="17"/>
      <c r="B1241" s="1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QK1241" s="3"/>
      <c r="QL1241" s="1"/>
      <c r="QM1241" s="1"/>
      <c r="QN1241" s="1"/>
      <c r="QO1241" s="1"/>
      <c r="QP1241" s="1"/>
      <c r="QQ1241" s="1"/>
      <c r="QR1241" s="1"/>
    </row>
    <row r="1242" spans="1:460" x14ac:dyDescent="0.2">
      <c r="A1242" s="17"/>
      <c r="B1242" s="1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QK1242" s="3"/>
      <c r="QL1242" s="1"/>
      <c r="QM1242" s="1"/>
      <c r="QN1242" s="1"/>
      <c r="QO1242" s="1"/>
      <c r="QP1242" s="1"/>
      <c r="QQ1242" s="1"/>
      <c r="QR1242" s="1"/>
    </row>
    <row r="1243" spans="1:460" x14ac:dyDescent="0.2">
      <c r="A1243" s="17"/>
      <c r="B1243" s="1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QK1243" s="3"/>
      <c r="QL1243" s="1"/>
      <c r="QM1243" s="1"/>
      <c r="QN1243" s="1"/>
      <c r="QO1243" s="1"/>
      <c r="QP1243" s="1"/>
      <c r="QQ1243" s="1"/>
      <c r="QR1243" s="1"/>
    </row>
    <row r="1244" spans="1:460" x14ac:dyDescent="0.2">
      <c r="A1244" s="17"/>
      <c r="B1244" s="1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QK1244" s="3"/>
      <c r="QL1244" s="1"/>
      <c r="QM1244" s="1"/>
      <c r="QN1244" s="1"/>
      <c r="QO1244" s="1"/>
      <c r="QP1244" s="1"/>
      <c r="QQ1244" s="1"/>
      <c r="QR1244" s="1"/>
    </row>
    <row r="1245" spans="1:460" x14ac:dyDescent="0.2">
      <c r="A1245" s="17"/>
      <c r="B1245" s="1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QK1245" s="3"/>
      <c r="QL1245" s="1"/>
      <c r="QM1245" s="1"/>
      <c r="QN1245" s="1"/>
      <c r="QO1245" s="1"/>
      <c r="QP1245" s="1"/>
      <c r="QQ1245" s="1"/>
      <c r="QR1245" s="1"/>
    </row>
    <row r="1246" spans="1:460" x14ac:dyDescent="0.2">
      <c r="A1246" s="17"/>
      <c r="B1246" s="1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QK1246" s="3"/>
      <c r="QL1246" s="1"/>
      <c r="QM1246" s="1"/>
      <c r="QN1246" s="1"/>
      <c r="QO1246" s="1"/>
      <c r="QP1246" s="1"/>
      <c r="QQ1246" s="1"/>
      <c r="QR1246" s="1"/>
    </row>
    <row r="1247" spans="1:460" x14ac:dyDescent="0.2">
      <c r="A1247" s="17"/>
      <c r="B1247" s="1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QK1247" s="3"/>
      <c r="QL1247" s="1"/>
      <c r="QM1247" s="1"/>
      <c r="QN1247" s="1"/>
      <c r="QO1247" s="1"/>
      <c r="QP1247" s="1"/>
      <c r="QQ1247" s="1"/>
      <c r="QR1247" s="1"/>
    </row>
    <row r="1248" spans="1:460" x14ac:dyDescent="0.2">
      <c r="A1248" s="17"/>
      <c r="B1248" s="1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QK1248" s="3"/>
      <c r="QL1248" s="1"/>
      <c r="QM1248" s="1"/>
      <c r="QN1248" s="1"/>
      <c r="QO1248" s="1"/>
      <c r="QP1248" s="1"/>
      <c r="QQ1248" s="1"/>
      <c r="QR1248" s="1"/>
    </row>
    <row r="1249" spans="1:460" x14ac:dyDescent="0.2">
      <c r="A1249" s="17"/>
      <c r="B1249" s="1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QK1249" s="3"/>
      <c r="QL1249" s="1"/>
      <c r="QM1249" s="1"/>
      <c r="QN1249" s="1"/>
      <c r="QO1249" s="1"/>
      <c r="QP1249" s="1"/>
      <c r="QQ1249" s="1"/>
      <c r="QR1249" s="1"/>
    </row>
    <row r="1250" spans="1:460" x14ac:dyDescent="0.2">
      <c r="A1250" s="17"/>
      <c r="B1250" s="1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QK1250" s="3"/>
      <c r="QL1250" s="1"/>
      <c r="QM1250" s="1"/>
      <c r="QN1250" s="1"/>
      <c r="QO1250" s="1"/>
      <c r="QP1250" s="1"/>
      <c r="QQ1250" s="1"/>
      <c r="QR1250" s="1"/>
    </row>
    <row r="1251" spans="1:460" x14ac:dyDescent="0.2">
      <c r="A1251" s="17"/>
      <c r="B1251" s="1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QK1251" s="3"/>
      <c r="QL1251" s="1"/>
      <c r="QM1251" s="1"/>
      <c r="QN1251" s="1"/>
      <c r="QO1251" s="1"/>
      <c r="QP1251" s="1"/>
      <c r="QQ1251" s="1"/>
      <c r="QR1251" s="1"/>
    </row>
    <row r="1252" spans="1:460" x14ac:dyDescent="0.2">
      <c r="A1252" s="17"/>
      <c r="B1252" s="1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QK1252" s="3"/>
      <c r="QL1252" s="1"/>
      <c r="QM1252" s="1"/>
      <c r="QN1252" s="1"/>
      <c r="QO1252" s="1"/>
      <c r="QP1252" s="1"/>
      <c r="QQ1252" s="1"/>
      <c r="QR1252" s="1"/>
    </row>
    <row r="1253" spans="1:460" x14ac:dyDescent="0.2">
      <c r="A1253" s="17"/>
      <c r="B1253" s="1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QK1253" s="3"/>
      <c r="QL1253" s="1"/>
      <c r="QM1253" s="1"/>
      <c r="QN1253" s="1"/>
      <c r="QO1253" s="1"/>
      <c r="QP1253" s="1"/>
      <c r="QQ1253" s="1"/>
      <c r="QR1253" s="1"/>
    </row>
    <row r="1254" spans="1:460" x14ac:dyDescent="0.2">
      <c r="A1254" s="17"/>
      <c r="B1254" s="1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QK1254" s="3"/>
      <c r="QL1254" s="1"/>
      <c r="QM1254" s="1"/>
      <c r="QN1254" s="1"/>
      <c r="QO1254" s="1"/>
      <c r="QP1254" s="1"/>
      <c r="QQ1254" s="1"/>
      <c r="QR1254" s="1"/>
    </row>
    <row r="1255" spans="1:460" x14ac:dyDescent="0.2">
      <c r="A1255" s="17"/>
      <c r="B1255" s="1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QK1255" s="3"/>
      <c r="QL1255" s="1"/>
      <c r="QM1255" s="1"/>
      <c r="QN1255" s="1"/>
      <c r="QO1255" s="1"/>
      <c r="QP1255" s="1"/>
      <c r="QQ1255" s="1"/>
      <c r="QR1255" s="1"/>
    </row>
    <row r="1256" spans="1:460" x14ac:dyDescent="0.2">
      <c r="A1256" s="17"/>
      <c r="B1256" s="1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QK1256" s="3"/>
      <c r="QL1256" s="1"/>
      <c r="QM1256" s="1"/>
      <c r="QN1256" s="1"/>
      <c r="QO1256" s="1"/>
      <c r="QP1256" s="1"/>
      <c r="QQ1256" s="1"/>
      <c r="QR1256" s="1"/>
    </row>
    <row r="1257" spans="1:460" x14ac:dyDescent="0.2">
      <c r="A1257" s="17"/>
      <c r="B1257" s="1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QK1257" s="3"/>
      <c r="QL1257" s="1"/>
      <c r="QM1257" s="1"/>
      <c r="QN1257" s="1"/>
      <c r="QO1257" s="1"/>
      <c r="QP1257" s="1"/>
      <c r="QQ1257" s="1"/>
      <c r="QR1257" s="1"/>
    </row>
    <row r="1258" spans="1:460" x14ac:dyDescent="0.2">
      <c r="A1258" s="17"/>
      <c r="B1258" s="1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QK1258" s="3"/>
      <c r="QL1258" s="1"/>
      <c r="QM1258" s="1"/>
      <c r="QN1258" s="1"/>
      <c r="QO1258" s="1"/>
      <c r="QP1258" s="1"/>
      <c r="QQ1258" s="1"/>
      <c r="QR1258" s="1"/>
    </row>
    <row r="1259" spans="1:460" x14ac:dyDescent="0.2">
      <c r="A1259" s="17"/>
      <c r="B1259" s="1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QK1259" s="3"/>
      <c r="QL1259" s="1"/>
      <c r="QM1259" s="1"/>
      <c r="QN1259" s="1"/>
      <c r="QO1259" s="1"/>
      <c r="QP1259" s="1"/>
      <c r="QQ1259" s="1"/>
      <c r="QR1259" s="1"/>
    </row>
    <row r="1260" spans="1:460" x14ac:dyDescent="0.2">
      <c r="A1260" s="17"/>
      <c r="B1260" s="1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QK1260" s="3"/>
      <c r="QL1260" s="1"/>
      <c r="QM1260" s="1"/>
      <c r="QN1260" s="1"/>
      <c r="QO1260" s="1"/>
      <c r="QP1260" s="1"/>
      <c r="QQ1260" s="1"/>
      <c r="QR1260" s="1"/>
    </row>
    <row r="1261" spans="1:460" x14ac:dyDescent="0.2">
      <c r="A1261" s="17"/>
      <c r="B1261" s="1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QK1261" s="3"/>
      <c r="QL1261" s="1"/>
      <c r="QM1261" s="1"/>
      <c r="QN1261" s="1"/>
      <c r="QO1261" s="1"/>
      <c r="QP1261" s="1"/>
      <c r="QQ1261" s="1"/>
      <c r="QR1261" s="1"/>
    </row>
    <row r="1262" spans="1:460" x14ac:dyDescent="0.2">
      <c r="A1262" s="17"/>
      <c r="B1262" s="1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QK1262" s="3"/>
      <c r="QL1262" s="1"/>
      <c r="QM1262" s="1"/>
      <c r="QN1262" s="1"/>
      <c r="QO1262" s="1"/>
      <c r="QP1262" s="1"/>
      <c r="QQ1262" s="1"/>
      <c r="QR1262" s="1"/>
    </row>
    <row r="1263" spans="1:460" x14ac:dyDescent="0.2">
      <c r="A1263" s="17"/>
      <c r="B1263" s="1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QK1263" s="3"/>
      <c r="QL1263" s="1"/>
      <c r="QM1263" s="1"/>
      <c r="QN1263" s="1"/>
      <c r="QO1263" s="1"/>
      <c r="QP1263" s="1"/>
      <c r="QQ1263" s="1"/>
      <c r="QR1263" s="1"/>
    </row>
    <row r="1264" spans="1:460" x14ac:dyDescent="0.2">
      <c r="A1264" s="17"/>
      <c r="B1264" s="1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QK1264" s="3"/>
      <c r="QL1264" s="1"/>
      <c r="QM1264" s="1"/>
      <c r="QN1264" s="1"/>
      <c r="QO1264" s="1"/>
      <c r="QP1264" s="1"/>
      <c r="QQ1264" s="1"/>
      <c r="QR1264" s="1"/>
    </row>
    <row r="1265" spans="1:460" x14ac:dyDescent="0.2">
      <c r="A1265" s="17"/>
      <c r="B1265" s="1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QK1265" s="3"/>
      <c r="QL1265" s="1"/>
      <c r="QM1265" s="1"/>
      <c r="QN1265" s="1"/>
      <c r="QO1265" s="1"/>
      <c r="QP1265" s="1"/>
      <c r="QQ1265" s="1"/>
      <c r="QR1265" s="1"/>
    </row>
    <row r="1266" spans="1:460" x14ac:dyDescent="0.2">
      <c r="A1266" s="17"/>
      <c r="B1266" s="1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QK1266" s="3"/>
      <c r="QL1266" s="1"/>
      <c r="QM1266" s="1"/>
      <c r="QN1266" s="1"/>
      <c r="QO1266" s="1"/>
      <c r="QP1266" s="1"/>
      <c r="QQ1266" s="1"/>
      <c r="QR1266" s="1"/>
    </row>
    <row r="1267" spans="1:460" x14ac:dyDescent="0.2">
      <c r="A1267" s="17"/>
      <c r="B1267" s="1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QK1267" s="3"/>
      <c r="QL1267" s="1"/>
      <c r="QM1267" s="1"/>
      <c r="QN1267" s="1"/>
      <c r="QO1267" s="1"/>
      <c r="QP1267" s="1"/>
      <c r="QQ1267" s="1"/>
      <c r="QR1267" s="1"/>
    </row>
    <row r="1268" spans="1:460" x14ac:dyDescent="0.2">
      <c r="A1268" s="17"/>
      <c r="B1268" s="1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QK1268" s="3"/>
      <c r="QL1268" s="1"/>
      <c r="QM1268" s="1"/>
      <c r="QN1268" s="1"/>
      <c r="QO1268" s="1"/>
      <c r="QP1268" s="1"/>
      <c r="QQ1268" s="1"/>
      <c r="QR1268" s="1"/>
    </row>
    <row r="1269" spans="1:460" x14ac:dyDescent="0.2">
      <c r="A1269" s="17"/>
      <c r="B1269" s="1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QK1269" s="3"/>
      <c r="QL1269" s="1"/>
      <c r="QM1269" s="1"/>
      <c r="QN1269" s="1"/>
      <c r="QO1269" s="1"/>
      <c r="QP1269" s="1"/>
      <c r="QQ1269" s="1"/>
      <c r="QR1269" s="1"/>
    </row>
    <row r="1270" spans="1:460" x14ac:dyDescent="0.2">
      <c r="A1270" s="17"/>
      <c r="B1270" s="1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QK1270" s="3"/>
      <c r="QL1270" s="1"/>
      <c r="QM1270" s="1"/>
      <c r="QN1270" s="1"/>
      <c r="QO1270" s="1"/>
      <c r="QP1270" s="1"/>
      <c r="QQ1270" s="1"/>
      <c r="QR1270" s="1"/>
    </row>
    <row r="1271" spans="1:460" x14ac:dyDescent="0.2">
      <c r="A1271" s="17"/>
      <c r="B1271" s="1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QK1271" s="3"/>
      <c r="QL1271" s="1"/>
      <c r="QM1271" s="1"/>
      <c r="QN1271" s="1"/>
      <c r="QO1271" s="1"/>
      <c r="QP1271" s="1"/>
      <c r="QQ1271" s="1"/>
      <c r="QR1271" s="1"/>
    </row>
    <row r="1272" spans="1:460" x14ac:dyDescent="0.2">
      <c r="A1272" s="17"/>
      <c r="B1272" s="1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QK1272" s="3"/>
      <c r="QL1272" s="1"/>
      <c r="QM1272" s="1"/>
      <c r="QN1272" s="1"/>
      <c r="QO1272" s="1"/>
      <c r="QP1272" s="1"/>
      <c r="QQ1272" s="1"/>
      <c r="QR1272" s="1"/>
    </row>
    <row r="1273" spans="1:460" x14ac:dyDescent="0.2">
      <c r="A1273" s="17"/>
      <c r="B1273" s="1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QK1273" s="3"/>
      <c r="QL1273" s="1"/>
      <c r="QM1273" s="1"/>
      <c r="QN1273" s="1"/>
      <c r="QO1273" s="1"/>
      <c r="QP1273" s="1"/>
      <c r="QQ1273" s="1"/>
      <c r="QR1273" s="1"/>
    </row>
    <row r="1274" spans="1:460" x14ac:dyDescent="0.2">
      <c r="A1274" s="17"/>
      <c r="B1274" s="1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QK1274" s="3"/>
      <c r="QL1274" s="1"/>
      <c r="QM1274" s="1"/>
      <c r="QN1274" s="1"/>
      <c r="QO1274" s="1"/>
      <c r="QP1274" s="1"/>
      <c r="QQ1274" s="1"/>
      <c r="QR1274" s="1"/>
    </row>
    <row r="1275" spans="1:460" x14ac:dyDescent="0.2">
      <c r="A1275" s="17"/>
      <c r="B1275" s="1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QK1275" s="3"/>
      <c r="QL1275" s="1"/>
      <c r="QM1275" s="1"/>
      <c r="QN1275" s="1"/>
      <c r="QO1275" s="1"/>
      <c r="QP1275" s="1"/>
      <c r="QQ1275" s="1"/>
      <c r="QR1275" s="1"/>
    </row>
    <row r="1276" spans="1:460" x14ac:dyDescent="0.2">
      <c r="A1276" s="17"/>
      <c r="B1276" s="1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QK1276" s="3"/>
      <c r="QL1276" s="1"/>
      <c r="QM1276" s="1"/>
      <c r="QN1276" s="1"/>
      <c r="QO1276" s="1"/>
      <c r="QP1276" s="1"/>
      <c r="QQ1276" s="1"/>
      <c r="QR1276" s="1"/>
    </row>
    <row r="1277" spans="1:460" x14ac:dyDescent="0.2">
      <c r="A1277" s="17"/>
      <c r="B1277" s="1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QK1277" s="3"/>
      <c r="QL1277" s="1"/>
      <c r="QM1277" s="1"/>
      <c r="QN1277" s="1"/>
      <c r="QO1277" s="1"/>
      <c r="QP1277" s="1"/>
      <c r="QQ1277" s="1"/>
      <c r="QR1277" s="1"/>
    </row>
    <row r="1278" spans="1:460" x14ac:dyDescent="0.2">
      <c r="A1278" s="17"/>
      <c r="B1278" s="1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QK1278" s="3"/>
      <c r="QL1278" s="1"/>
      <c r="QM1278" s="1"/>
      <c r="QN1278" s="1"/>
      <c r="QO1278" s="1"/>
      <c r="QP1278" s="1"/>
      <c r="QQ1278" s="1"/>
      <c r="QR1278" s="1"/>
    </row>
    <row r="1279" spans="1:460" x14ac:dyDescent="0.2">
      <c r="A1279" s="17"/>
      <c r="B1279" s="1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QK1279" s="3"/>
      <c r="QL1279" s="1"/>
      <c r="QM1279" s="1"/>
      <c r="QN1279" s="1"/>
      <c r="QO1279" s="1"/>
      <c r="QP1279" s="1"/>
      <c r="QQ1279" s="1"/>
      <c r="QR1279" s="1"/>
    </row>
    <row r="1280" spans="1:460" x14ac:dyDescent="0.2">
      <c r="A1280" s="17"/>
      <c r="B1280" s="1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QK1280" s="3"/>
      <c r="QL1280" s="1"/>
      <c r="QM1280" s="1"/>
      <c r="QN1280" s="1"/>
      <c r="QO1280" s="1"/>
      <c r="QP1280" s="1"/>
      <c r="QQ1280" s="1"/>
      <c r="QR1280" s="1"/>
    </row>
    <row r="1281" spans="1:460" x14ac:dyDescent="0.2">
      <c r="A1281" s="17"/>
      <c r="B1281" s="1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QK1281" s="3"/>
      <c r="QL1281" s="1"/>
      <c r="QM1281" s="1"/>
      <c r="QN1281" s="1"/>
      <c r="QO1281" s="1"/>
      <c r="QP1281" s="1"/>
      <c r="QQ1281" s="1"/>
      <c r="QR1281" s="1"/>
    </row>
    <row r="1282" spans="1:460" x14ac:dyDescent="0.2">
      <c r="A1282" s="17"/>
      <c r="B1282" s="1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QK1282" s="3"/>
      <c r="QL1282" s="1"/>
      <c r="QM1282" s="1"/>
      <c r="QN1282" s="1"/>
      <c r="QO1282" s="1"/>
      <c r="QP1282" s="1"/>
      <c r="QQ1282" s="1"/>
      <c r="QR1282" s="1"/>
    </row>
    <row r="1283" spans="1:460" x14ac:dyDescent="0.2">
      <c r="A1283" s="17"/>
      <c r="B1283" s="1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QK1283" s="3"/>
      <c r="QL1283" s="1"/>
      <c r="QM1283" s="1"/>
      <c r="QN1283" s="1"/>
      <c r="QO1283" s="1"/>
      <c r="QP1283" s="1"/>
      <c r="QQ1283" s="1"/>
      <c r="QR1283" s="1"/>
    </row>
    <row r="1284" spans="1:460" x14ac:dyDescent="0.2">
      <c r="A1284" s="17"/>
      <c r="B1284" s="1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QK1284" s="3"/>
      <c r="QL1284" s="1"/>
      <c r="QM1284" s="1"/>
      <c r="QN1284" s="1"/>
      <c r="QO1284" s="1"/>
      <c r="QP1284" s="1"/>
      <c r="QQ1284" s="1"/>
      <c r="QR1284" s="1"/>
    </row>
    <row r="1285" spans="1:460" x14ac:dyDescent="0.2">
      <c r="A1285" s="17"/>
      <c r="B1285" s="1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QK1285" s="3"/>
      <c r="QL1285" s="1"/>
      <c r="QM1285" s="1"/>
      <c r="QN1285" s="1"/>
      <c r="QO1285" s="1"/>
      <c r="QP1285" s="1"/>
      <c r="QQ1285" s="1"/>
      <c r="QR1285" s="1"/>
    </row>
    <row r="1286" spans="1:460" x14ac:dyDescent="0.2">
      <c r="A1286" s="17"/>
      <c r="B1286" s="1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QK1286" s="3"/>
      <c r="QL1286" s="1"/>
      <c r="QM1286" s="1"/>
      <c r="QN1286" s="1"/>
      <c r="QO1286" s="1"/>
      <c r="QP1286" s="1"/>
      <c r="QQ1286" s="1"/>
      <c r="QR1286" s="1"/>
    </row>
    <row r="1287" spans="1:460" x14ac:dyDescent="0.2">
      <c r="A1287" s="17"/>
      <c r="B1287" s="1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QK1287" s="3"/>
      <c r="QL1287" s="1"/>
      <c r="QM1287" s="1"/>
      <c r="QN1287" s="1"/>
      <c r="QO1287" s="1"/>
      <c r="QP1287" s="1"/>
      <c r="QQ1287" s="1"/>
      <c r="QR1287" s="1"/>
    </row>
    <row r="1288" spans="1:460" x14ac:dyDescent="0.2">
      <c r="A1288" s="17"/>
      <c r="B1288" s="1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QK1288" s="3"/>
      <c r="QL1288" s="1"/>
      <c r="QM1288" s="1"/>
      <c r="QN1288" s="1"/>
      <c r="QO1288" s="1"/>
      <c r="QP1288" s="1"/>
      <c r="QQ1288" s="1"/>
      <c r="QR1288" s="1"/>
    </row>
    <row r="1289" spans="1:460" x14ac:dyDescent="0.2">
      <c r="A1289" s="17"/>
      <c r="B1289" s="1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QK1289" s="3"/>
      <c r="QL1289" s="1"/>
      <c r="QM1289" s="1"/>
      <c r="QN1289" s="1"/>
      <c r="QO1289" s="1"/>
      <c r="QP1289" s="1"/>
      <c r="QQ1289" s="1"/>
      <c r="QR1289" s="1"/>
    </row>
    <row r="1290" spans="1:460" x14ac:dyDescent="0.2">
      <c r="A1290" s="17"/>
      <c r="B1290" s="1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QK1290" s="3"/>
      <c r="QL1290" s="1"/>
      <c r="QM1290" s="1"/>
      <c r="QN1290" s="1"/>
      <c r="QO1290" s="1"/>
      <c r="QP1290" s="1"/>
      <c r="QQ1290" s="1"/>
      <c r="QR1290" s="1"/>
    </row>
    <row r="1291" spans="1:460" x14ac:dyDescent="0.2">
      <c r="A1291" s="17"/>
      <c r="B1291" s="1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QK1291" s="3"/>
      <c r="QL1291" s="1"/>
      <c r="QM1291" s="1"/>
      <c r="QN1291" s="1"/>
      <c r="QO1291" s="1"/>
      <c r="QP1291" s="1"/>
      <c r="QQ1291" s="1"/>
      <c r="QR1291" s="1"/>
    </row>
    <row r="1292" spans="1:460" x14ac:dyDescent="0.2">
      <c r="A1292" s="17"/>
      <c r="B1292" s="1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QK1292" s="3"/>
      <c r="QL1292" s="1"/>
      <c r="QM1292" s="1"/>
      <c r="QN1292" s="1"/>
      <c r="QO1292" s="1"/>
      <c r="QP1292" s="1"/>
      <c r="QQ1292" s="1"/>
      <c r="QR1292" s="1"/>
    </row>
    <row r="1293" spans="1:460" x14ac:dyDescent="0.2">
      <c r="A1293" s="17"/>
      <c r="B1293" s="1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QK1293" s="3"/>
      <c r="QL1293" s="1"/>
      <c r="QM1293" s="1"/>
      <c r="QN1293" s="1"/>
      <c r="QO1293" s="1"/>
      <c r="QP1293" s="1"/>
      <c r="QQ1293" s="1"/>
      <c r="QR1293" s="1"/>
    </row>
    <row r="1294" spans="1:460" x14ac:dyDescent="0.2">
      <c r="A1294" s="17"/>
      <c r="B1294" s="1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QK1294" s="3"/>
      <c r="QL1294" s="1"/>
      <c r="QM1294" s="1"/>
      <c r="QN1294" s="1"/>
      <c r="QO1294" s="1"/>
      <c r="QP1294" s="1"/>
      <c r="QQ1294" s="1"/>
      <c r="QR1294" s="1"/>
    </row>
    <row r="1295" spans="1:460" x14ac:dyDescent="0.2">
      <c r="A1295" s="17"/>
      <c r="B1295" s="1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QK1295" s="3"/>
      <c r="QL1295" s="1"/>
      <c r="QM1295" s="1"/>
      <c r="QN1295" s="1"/>
      <c r="QO1295" s="1"/>
      <c r="QP1295" s="1"/>
      <c r="QQ1295" s="1"/>
      <c r="QR1295" s="1"/>
    </row>
    <row r="1296" spans="1:460" x14ac:dyDescent="0.2">
      <c r="A1296" s="17"/>
      <c r="B1296" s="1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QK1296" s="3"/>
      <c r="QL1296" s="1"/>
      <c r="QM1296" s="1"/>
      <c r="QN1296" s="1"/>
      <c r="QO1296" s="1"/>
      <c r="QP1296" s="1"/>
      <c r="QQ1296" s="1"/>
      <c r="QR1296" s="1"/>
    </row>
    <row r="1297" spans="1:460" x14ac:dyDescent="0.2">
      <c r="A1297" s="17"/>
      <c r="B1297" s="1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QK1297" s="3"/>
      <c r="QL1297" s="1"/>
      <c r="QM1297" s="1"/>
      <c r="QN1297" s="1"/>
      <c r="QO1297" s="1"/>
      <c r="QP1297" s="1"/>
      <c r="QQ1297" s="1"/>
      <c r="QR1297" s="1"/>
    </row>
    <row r="1298" spans="1:460" x14ac:dyDescent="0.2">
      <c r="A1298" s="17"/>
      <c r="B1298" s="1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QK1298" s="3"/>
      <c r="QL1298" s="1"/>
      <c r="QM1298" s="1"/>
      <c r="QN1298" s="1"/>
      <c r="QO1298" s="1"/>
      <c r="QP1298" s="1"/>
      <c r="QQ1298" s="1"/>
      <c r="QR1298" s="1"/>
    </row>
    <row r="1299" spans="1:460" x14ac:dyDescent="0.2">
      <c r="A1299" s="17"/>
      <c r="B1299" s="1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QK1299" s="3"/>
      <c r="QL1299" s="1"/>
      <c r="QM1299" s="1"/>
      <c r="QN1299" s="1"/>
      <c r="QO1299" s="1"/>
      <c r="QP1299" s="1"/>
      <c r="QQ1299" s="1"/>
      <c r="QR1299" s="1"/>
    </row>
    <row r="1300" spans="1:460" x14ac:dyDescent="0.2">
      <c r="A1300" s="17"/>
      <c r="B1300" s="1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QK1300" s="3"/>
      <c r="QL1300" s="1"/>
      <c r="QM1300" s="1"/>
      <c r="QN1300" s="1"/>
      <c r="QO1300" s="1"/>
      <c r="QP1300" s="1"/>
      <c r="QQ1300" s="1"/>
      <c r="QR1300" s="1"/>
    </row>
    <row r="1301" spans="1:460" x14ac:dyDescent="0.2">
      <c r="A1301" s="17"/>
      <c r="B1301" s="1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QK1301" s="3"/>
      <c r="QL1301" s="1"/>
      <c r="QM1301" s="1"/>
      <c r="QN1301" s="1"/>
      <c r="QO1301" s="1"/>
      <c r="QP1301" s="1"/>
      <c r="QQ1301" s="1"/>
      <c r="QR1301" s="1"/>
    </row>
    <row r="1302" spans="1:460" x14ac:dyDescent="0.2">
      <c r="A1302" s="17"/>
      <c r="B1302" s="1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QK1302" s="3"/>
      <c r="QL1302" s="1"/>
      <c r="QM1302" s="1"/>
      <c r="QN1302" s="1"/>
      <c r="QO1302" s="1"/>
      <c r="QP1302" s="1"/>
      <c r="QQ1302" s="1"/>
      <c r="QR1302" s="1"/>
    </row>
    <row r="1303" spans="1:460" x14ac:dyDescent="0.2">
      <c r="A1303" s="17"/>
      <c r="B1303" s="1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QK1303" s="3"/>
      <c r="QL1303" s="1"/>
      <c r="QM1303" s="1"/>
      <c r="QN1303" s="1"/>
      <c r="QO1303" s="1"/>
      <c r="QP1303" s="1"/>
      <c r="QQ1303" s="1"/>
      <c r="QR1303" s="1"/>
    </row>
    <row r="1304" spans="1:460" x14ac:dyDescent="0.2">
      <c r="A1304" s="17"/>
      <c r="B1304" s="1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QK1304" s="3"/>
      <c r="QL1304" s="1"/>
      <c r="QM1304" s="1"/>
      <c r="QN1304" s="1"/>
      <c r="QO1304" s="1"/>
      <c r="QP1304" s="1"/>
      <c r="QQ1304" s="1"/>
      <c r="QR1304" s="1"/>
    </row>
    <row r="1305" spans="1:460" x14ac:dyDescent="0.2">
      <c r="A1305" s="17"/>
      <c r="B1305" s="1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QK1305" s="3"/>
      <c r="QL1305" s="1"/>
      <c r="QM1305" s="1"/>
      <c r="QN1305" s="1"/>
      <c r="QO1305" s="1"/>
      <c r="QP1305" s="1"/>
      <c r="QQ1305" s="1"/>
      <c r="QR1305" s="1"/>
    </row>
    <row r="1306" spans="1:460" x14ac:dyDescent="0.2">
      <c r="A1306" s="17"/>
      <c r="B1306" s="1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QK1306" s="3"/>
      <c r="QL1306" s="1"/>
      <c r="QM1306" s="1"/>
      <c r="QN1306" s="1"/>
      <c r="QO1306" s="1"/>
      <c r="QP1306" s="1"/>
      <c r="QQ1306" s="1"/>
      <c r="QR1306" s="1"/>
    </row>
    <row r="1307" spans="1:460" x14ac:dyDescent="0.2">
      <c r="A1307" s="17"/>
      <c r="B1307" s="1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QK1307" s="3"/>
      <c r="QL1307" s="1"/>
      <c r="QM1307" s="1"/>
      <c r="QN1307" s="1"/>
      <c r="QO1307" s="1"/>
      <c r="QP1307" s="1"/>
      <c r="QQ1307" s="1"/>
      <c r="QR1307" s="1"/>
    </row>
    <row r="1308" spans="1:460" x14ac:dyDescent="0.2">
      <c r="A1308" s="17"/>
      <c r="B1308" s="1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QK1308" s="3"/>
      <c r="QL1308" s="1"/>
      <c r="QM1308" s="1"/>
      <c r="QN1308" s="1"/>
      <c r="QO1308" s="1"/>
      <c r="QP1308" s="1"/>
      <c r="QQ1308" s="1"/>
      <c r="QR1308" s="1"/>
    </row>
    <row r="1309" spans="1:460" x14ac:dyDescent="0.2">
      <c r="A1309" s="17"/>
      <c r="B1309" s="1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QK1309" s="3"/>
      <c r="QL1309" s="1"/>
      <c r="QM1309" s="1"/>
      <c r="QN1309" s="1"/>
      <c r="QO1309" s="1"/>
      <c r="QP1309" s="1"/>
      <c r="QQ1309" s="1"/>
      <c r="QR1309" s="1"/>
    </row>
    <row r="1310" spans="1:460" x14ac:dyDescent="0.2">
      <c r="A1310" s="17"/>
      <c r="B1310" s="1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QK1310" s="3"/>
      <c r="QL1310" s="1"/>
      <c r="QM1310" s="1"/>
      <c r="QN1310" s="1"/>
      <c r="QO1310" s="1"/>
      <c r="QP1310" s="1"/>
      <c r="QQ1310" s="1"/>
      <c r="QR1310" s="1"/>
    </row>
    <row r="1311" spans="1:460" x14ac:dyDescent="0.2">
      <c r="A1311" s="17"/>
      <c r="B1311" s="1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QK1311" s="3"/>
      <c r="QL1311" s="1"/>
      <c r="QM1311" s="1"/>
      <c r="QN1311" s="1"/>
      <c r="QO1311" s="1"/>
      <c r="QP1311" s="1"/>
      <c r="QQ1311" s="1"/>
      <c r="QR1311" s="1"/>
    </row>
    <row r="1312" spans="1:460" x14ac:dyDescent="0.2">
      <c r="A1312" s="17"/>
      <c r="B1312" s="1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QK1312" s="3"/>
      <c r="QL1312" s="1"/>
      <c r="QM1312" s="1"/>
      <c r="QN1312" s="1"/>
      <c r="QO1312" s="1"/>
      <c r="QP1312" s="1"/>
      <c r="QQ1312" s="1"/>
      <c r="QR1312" s="1"/>
    </row>
    <row r="1313" spans="1:460" x14ac:dyDescent="0.2">
      <c r="A1313" s="17"/>
      <c r="B1313" s="1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QK1313" s="3"/>
      <c r="QL1313" s="1"/>
      <c r="QM1313" s="1"/>
      <c r="QN1313" s="1"/>
      <c r="QO1313" s="1"/>
      <c r="QP1313" s="1"/>
      <c r="QQ1313" s="1"/>
      <c r="QR1313" s="1"/>
    </row>
    <row r="1314" spans="1:460" x14ac:dyDescent="0.2">
      <c r="A1314" s="17"/>
      <c r="B1314" s="1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QK1314" s="3"/>
      <c r="QL1314" s="1"/>
      <c r="QM1314" s="1"/>
      <c r="QN1314" s="1"/>
      <c r="QO1314" s="1"/>
      <c r="QP1314" s="1"/>
      <c r="QQ1314" s="1"/>
      <c r="QR1314" s="1"/>
    </row>
    <row r="1315" spans="1:460" x14ac:dyDescent="0.2">
      <c r="A1315" s="17"/>
      <c r="B1315" s="1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QK1315" s="3"/>
      <c r="QL1315" s="1"/>
      <c r="QM1315" s="1"/>
      <c r="QN1315" s="1"/>
      <c r="QO1315" s="1"/>
      <c r="QP1315" s="1"/>
      <c r="QQ1315" s="1"/>
      <c r="QR1315" s="1"/>
    </row>
    <row r="1316" spans="1:460" x14ac:dyDescent="0.2">
      <c r="A1316" s="17"/>
      <c r="B1316" s="1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QK1316" s="3"/>
      <c r="QL1316" s="1"/>
      <c r="QM1316" s="1"/>
      <c r="QN1316" s="1"/>
      <c r="QO1316" s="1"/>
      <c r="QP1316" s="1"/>
      <c r="QQ1316" s="1"/>
      <c r="QR1316" s="1"/>
    </row>
    <row r="1317" spans="1:460" x14ac:dyDescent="0.2">
      <c r="A1317" s="17"/>
      <c r="B1317" s="1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QK1317" s="3"/>
      <c r="QL1317" s="1"/>
      <c r="QM1317" s="1"/>
      <c r="QN1317" s="1"/>
      <c r="QO1317" s="1"/>
      <c r="QP1317" s="1"/>
      <c r="QQ1317" s="1"/>
      <c r="QR1317" s="1"/>
    </row>
    <row r="1318" spans="1:460" x14ac:dyDescent="0.2">
      <c r="A1318" s="17"/>
      <c r="B1318" s="1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QK1318" s="3"/>
      <c r="QL1318" s="1"/>
      <c r="QM1318" s="1"/>
      <c r="QN1318" s="1"/>
      <c r="QO1318" s="1"/>
      <c r="QP1318" s="1"/>
      <c r="QQ1318" s="1"/>
      <c r="QR1318" s="1"/>
    </row>
    <row r="1319" spans="1:460" x14ac:dyDescent="0.2">
      <c r="A1319" s="17"/>
      <c r="B1319" s="1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QK1319" s="3"/>
      <c r="QL1319" s="1"/>
      <c r="QM1319" s="1"/>
      <c r="QN1319" s="1"/>
      <c r="QO1319" s="1"/>
      <c r="QP1319" s="1"/>
      <c r="QQ1319" s="1"/>
      <c r="QR1319" s="1"/>
    </row>
    <row r="1320" spans="1:460" x14ac:dyDescent="0.2">
      <c r="A1320" s="17"/>
      <c r="B1320" s="1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QK1320" s="3"/>
      <c r="QL1320" s="1"/>
      <c r="QM1320" s="1"/>
      <c r="QN1320" s="1"/>
      <c r="QO1320" s="1"/>
      <c r="QP1320" s="1"/>
      <c r="QQ1320" s="1"/>
      <c r="QR1320" s="1"/>
    </row>
    <row r="1321" spans="1:460" x14ac:dyDescent="0.2">
      <c r="A1321" s="17"/>
      <c r="B1321" s="1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QK1321" s="3"/>
      <c r="QL1321" s="1"/>
      <c r="QM1321" s="1"/>
      <c r="QN1321" s="1"/>
      <c r="QO1321" s="1"/>
      <c r="QP1321" s="1"/>
      <c r="QQ1321" s="1"/>
      <c r="QR1321" s="1"/>
    </row>
    <row r="1322" spans="1:460" x14ac:dyDescent="0.2">
      <c r="A1322" s="17"/>
      <c r="B1322" s="1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QK1322" s="3"/>
      <c r="QL1322" s="1"/>
      <c r="QM1322" s="1"/>
      <c r="QN1322" s="1"/>
      <c r="QO1322" s="1"/>
      <c r="QP1322" s="1"/>
      <c r="QQ1322" s="1"/>
      <c r="QR1322" s="1"/>
    </row>
    <row r="1323" spans="1:460" x14ac:dyDescent="0.2">
      <c r="A1323" s="17"/>
      <c r="B1323" s="1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QK1323" s="3"/>
      <c r="QL1323" s="1"/>
      <c r="QM1323" s="1"/>
      <c r="QN1323" s="1"/>
      <c r="QO1323" s="1"/>
      <c r="QP1323" s="1"/>
      <c r="QQ1323" s="1"/>
      <c r="QR1323" s="1"/>
    </row>
    <row r="1324" spans="1:460" x14ac:dyDescent="0.2">
      <c r="A1324" s="17"/>
      <c r="B1324" s="1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QK1324" s="3"/>
      <c r="QL1324" s="1"/>
      <c r="QM1324" s="1"/>
      <c r="QN1324" s="1"/>
      <c r="QO1324" s="1"/>
      <c r="QP1324" s="1"/>
      <c r="QQ1324" s="1"/>
      <c r="QR1324" s="1"/>
    </row>
    <row r="1325" spans="1:460" x14ac:dyDescent="0.2">
      <c r="A1325" s="17"/>
      <c r="B1325" s="1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QK1325" s="3"/>
      <c r="QL1325" s="1"/>
      <c r="QM1325" s="1"/>
      <c r="QN1325" s="1"/>
      <c r="QO1325" s="1"/>
      <c r="QP1325" s="1"/>
      <c r="QQ1325" s="1"/>
      <c r="QR1325" s="1"/>
    </row>
    <row r="1326" spans="1:460" x14ac:dyDescent="0.2">
      <c r="A1326" s="17"/>
      <c r="B1326" s="1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QK1326" s="3"/>
      <c r="QL1326" s="1"/>
      <c r="QM1326" s="1"/>
      <c r="QN1326" s="1"/>
      <c r="QO1326" s="1"/>
      <c r="QP1326" s="1"/>
      <c r="QQ1326" s="1"/>
      <c r="QR1326" s="1"/>
    </row>
    <row r="1327" spans="1:460" x14ac:dyDescent="0.2">
      <c r="A1327" s="17"/>
      <c r="B1327" s="1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QK1327" s="3"/>
      <c r="QL1327" s="1"/>
      <c r="QM1327" s="1"/>
      <c r="QN1327" s="1"/>
      <c r="QO1327" s="1"/>
      <c r="QP1327" s="1"/>
      <c r="QQ1327" s="1"/>
      <c r="QR1327" s="1"/>
    </row>
    <row r="1328" spans="1:460" x14ac:dyDescent="0.2">
      <c r="A1328" s="17"/>
      <c r="B1328" s="1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QK1328" s="3"/>
      <c r="QL1328" s="1"/>
      <c r="QM1328" s="1"/>
      <c r="QN1328" s="1"/>
      <c r="QO1328" s="1"/>
      <c r="QP1328" s="1"/>
      <c r="QQ1328" s="1"/>
      <c r="QR1328" s="1"/>
    </row>
    <row r="1329" spans="1:460" x14ac:dyDescent="0.2">
      <c r="A1329" s="17"/>
      <c r="B1329" s="1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QK1329" s="3"/>
      <c r="QL1329" s="1"/>
      <c r="QM1329" s="1"/>
      <c r="QN1329" s="1"/>
      <c r="QO1329" s="1"/>
      <c r="QP1329" s="1"/>
      <c r="QQ1329" s="1"/>
      <c r="QR1329" s="1"/>
    </row>
    <row r="1330" spans="1:460" x14ac:dyDescent="0.2">
      <c r="A1330" s="17"/>
      <c r="B1330" s="1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QK1330" s="3"/>
      <c r="QL1330" s="1"/>
      <c r="QM1330" s="1"/>
      <c r="QN1330" s="1"/>
      <c r="QO1330" s="1"/>
      <c r="QP1330" s="1"/>
      <c r="QQ1330" s="1"/>
      <c r="QR1330" s="1"/>
    </row>
    <row r="1331" spans="1:460" x14ac:dyDescent="0.2">
      <c r="A1331" s="17"/>
      <c r="B1331" s="1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QK1331" s="3"/>
      <c r="QL1331" s="1"/>
      <c r="QM1331" s="1"/>
      <c r="QN1331" s="1"/>
      <c r="QO1331" s="1"/>
      <c r="QP1331" s="1"/>
      <c r="QQ1331" s="1"/>
      <c r="QR1331" s="1"/>
    </row>
    <row r="1332" spans="1:460" x14ac:dyDescent="0.2">
      <c r="A1332" s="17"/>
      <c r="B1332" s="1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QK1332" s="3"/>
      <c r="QL1332" s="1"/>
      <c r="QM1332" s="1"/>
      <c r="QN1332" s="1"/>
      <c r="QO1332" s="1"/>
      <c r="QP1332" s="1"/>
      <c r="QQ1332" s="1"/>
      <c r="QR1332" s="1"/>
    </row>
    <row r="1333" spans="1:460" x14ac:dyDescent="0.2">
      <c r="A1333" s="17"/>
      <c r="B1333" s="1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QK1333" s="3"/>
      <c r="QL1333" s="1"/>
      <c r="QM1333" s="1"/>
      <c r="QN1333" s="1"/>
      <c r="QO1333" s="1"/>
      <c r="QP1333" s="1"/>
      <c r="QQ1333" s="1"/>
      <c r="QR1333" s="1"/>
    </row>
    <row r="1334" spans="1:460" x14ac:dyDescent="0.2">
      <c r="A1334" s="17"/>
      <c r="B1334" s="1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QK1334" s="3"/>
      <c r="QL1334" s="1"/>
      <c r="QM1334" s="1"/>
      <c r="QN1334" s="1"/>
      <c r="QO1334" s="1"/>
      <c r="QP1334" s="1"/>
      <c r="QQ1334" s="1"/>
      <c r="QR1334" s="1"/>
    </row>
    <row r="1335" spans="1:460" x14ac:dyDescent="0.2">
      <c r="A1335" s="17"/>
      <c r="B1335" s="1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QK1335" s="3"/>
      <c r="QL1335" s="1"/>
      <c r="QM1335" s="1"/>
      <c r="QN1335" s="1"/>
      <c r="QO1335" s="1"/>
      <c r="QP1335" s="1"/>
      <c r="QQ1335" s="1"/>
      <c r="QR1335" s="1"/>
    </row>
    <row r="1336" spans="1:460" x14ac:dyDescent="0.2">
      <c r="A1336" s="17"/>
      <c r="B1336" s="1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QK1336" s="3"/>
      <c r="QL1336" s="1"/>
      <c r="QM1336" s="1"/>
      <c r="QN1336" s="1"/>
      <c r="QO1336" s="1"/>
      <c r="QP1336" s="1"/>
      <c r="QQ1336" s="1"/>
      <c r="QR1336" s="1"/>
    </row>
    <row r="1337" spans="1:460" x14ac:dyDescent="0.2">
      <c r="A1337" s="17"/>
      <c r="B1337" s="1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QK1337" s="3"/>
      <c r="QL1337" s="1"/>
      <c r="QM1337" s="1"/>
      <c r="QN1337" s="1"/>
      <c r="QO1337" s="1"/>
      <c r="QP1337" s="1"/>
      <c r="QQ1337" s="1"/>
      <c r="QR1337" s="1"/>
    </row>
    <row r="1338" spans="1:460" x14ac:dyDescent="0.2">
      <c r="A1338" s="17"/>
      <c r="B1338" s="1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QK1338" s="3"/>
      <c r="QL1338" s="1"/>
      <c r="QM1338" s="1"/>
      <c r="QN1338" s="1"/>
      <c r="QO1338" s="1"/>
      <c r="QP1338" s="1"/>
      <c r="QQ1338" s="1"/>
      <c r="QR1338" s="1"/>
    </row>
    <row r="1339" spans="1:460" x14ac:dyDescent="0.2">
      <c r="A1339" s="17"/>
      <c r="B1339" s="1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QK1339" s="3"/>
      <c r="QL1339" s="1"/>
      <c r="QM1339" s="1"/>
      <c r="QN1339" s="1"/>
      <c r="QO1339" s="1"/>
      <c r="QP1339" s="1"/>
      <c r="QQ1339" s="1"/>
      <c r="QR1339" s="1"/>
    </row>
    <row r="1340" spans="1:460" x14ac:dyDescent="0.2">
      <c r="A1340" s="17"/>
      <c r="B1340" s="1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QK1340" s="3"/>
      <c r="QL1340" s="1"/>
      <c r="QM1340" s="1"/>
      <c r="QN1340" s="1"/>
      <c r="QO1340" s="1"/>
      <c r="QP1340" s="1"/>
      <c r="QQ1340" s="1"/>
      <c r="QR1340" s="1"/>
    </row>
    <row r="1341" spans="1:460" x14ac:dyDescent="0.2">
      <c r="A1341" s="17"/>
      <c r="B1341" s="1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QK1341" s="3"/>
      <c r="QL1341" s="1"/>
      <c r="QM1341" s="1"/>
      <c r="QN1341" s="1"/>
      <c r="QO1341" s="1"/>
      <c r="QP1341" s="1"/>
      <c r="QQ1341" s="1"/>
      <c r="QR1341" s="1"/>
    </row>
    <row r="1342" spans="1:460" x14ac:dyDescent="0.2">
      <c r="A1342" s="17"/>
      <c r="B1342" s="1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QK1342" s="3"/>
      <c r="QL1342" s="1"/>
      <c r="QM1342" s="1"/>
      <c r="QN1342" s="1"/>
      <c r="QO1342" s="1"/>
      <c r="QP1342" s="1"/>
      <c r="QQ1342" s="1"/>
      <c r="QR1342" s="1"/>
    </row>
    <row r="1343" spans="1:460" x14ac:dyDescent="0.2">
      <c r="A1343" s="17"/>
      <c r="B1343" s="1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QK1343" s="3"/>
      <c r="QL1343" s="1"/>
      <c r="QM1343" s="1"/>
      <c r="QN1343" s="1"/>
      <c r="QO1343" s="1"/>
      <c r="QP1343" s="1"/>
      <c r="QQ1343" s="1"/>
      <c r="QR1343" s="1"/>
    </row>
    <row r="1344" spans="1:460" x14ac:dyDescent="0.2">
      <c r="A1344" s="17"/>
      <c r="B1344" s="1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QK1344" s="3"/>
      <c r="QL1344" s="1"/>
      <c r="QM1344" s="1"/>
      <c r="QN1344" s="1"/>
      <c r="QO1344" s="1"/>
      <c r="QP1344" s="1"/>
      <c r="QQ1344" s="1"/>
      <c r="QR1344" s="1"/>
    </row>
    <row r="1345" spans="1:460" x14ac:dyDescent="0.2">
      <c r="A1345" s="17"/>
      <c r="B1345" s="1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QK1345" s="3"/>
      <c r="QL1345" s="1"/>
      <c r="QM1345" s="1"/>
      <c r="QN1345" s="1"/>
      <c r="QO1345" s="1"/>
      <c r="QP1345" s="1"/>
      <c r="QQ1345" s="1"/>
      <c r="QR1345" s="1"/>
    </row>
    <row r="1346" spans="1:460" x14ac:dyDescent="0.2">
      <c r="A1346" s="17"/>
      <c r="B1346" s="1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QK1346" s="3"/>
      <c r="QL1346" s="1"/>
      <c r="QM1346" s="1"/>
      <c r="QN1346" s="1"/>
      <c r="QO1346" s="1"/>
      <c r="QP1346" s="1"/>
      <c r="QQ1346" s="1"/>
      <c r="QR1346" s="1"/>
    </row>
    <row r="1347" spans="1:460" x14ac:dyDescent="0.2">
      <c r="A1347" s="17"/>
      <c r="B1347" s="1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QK1347" s="3"/>
      <c r="QL1347" s="1"/>
      <c r="QM1347" s="1"/>
      <c r="QN1347" s="1"/>
      <c r="QO1347" s="1"/>
      <c r="QP1347" s="1"/>
      <c r="QQ1347" s="1"/>
      <c r="QR1347" s="1"/>
    </row>
    <row r="1348" spans="1:460" x14ac:dyDescent="0.2">
      <c r="A1348" s="17"/>
      <c r="B1348" s="1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QK1348" s="3"/>
      <c r="QL1348" s="1"/>
      <c r="QM1348" s="1"/>
      <c r="QN1348" s="1"/>
      <c r="QO1348" s="1"/>
      <c r="QP1348" s="1"/>
      <c r="QQ1348" s="1"/>
      <c r="QR1348" s="1"/>
    </row>
    <row r="1349" spans="1:460" x14ac:dyDescent="0.2">
      <c r="A1349" s="17"/>
      <c r="B1349" s="18"/>
      <c r="C1349" s="38"/>
      <c r="D1349" s="38"/>
      <c r="E1349" s="38"/>
      <c r="F1349" s="38"/>
      <c r="G1349" s="38"/>
      <c r="H1349" s="38"/>
      <c r="I1349" s="38"/>
      <c r="J1349" s="38"/>
      <c r="K1349" s="38"/>
      <c r="L1349" s="38"/>
      <c r="M1349" s="38"/>
      <c r="QK1349" s="3"/>
      <c r="QL1349" s="1"/>
      <c r="QM1349" s="1"/>
      <c r="QN1349" s="1"/>
      <c r="QO1349" s="1"/>
      <c r="QP1349" s="1"/>
      <c r="QQ1349" s="1"/>
      <c r="QR1349" s="1"/>
    </row>
    <row r="1350" spans="1:460" x14ac:dyDescent="0.2">
      <c r="A1350" s="17"/>
      <c r="B1350" s="18"/>
      <c r="C1350" s="38"/>
      <c r="D1350" s="38"/>
      <c r="E1350" s="38"/>
      <c r="F1350" s="38"/>
      <c r="G1350" s="38"/>
      <c r="H1350" s="38"/>
      <c r="I1350" s="38"/>
      <c r="J1350" s="38"/>
      <c r="K1350" s="38"/>
      <c r="L1350" s="38"/>
      <c r="M1350" s="38"/>
      <c r="QK1350" s="3"/>
      <c r="QL1350" s="1"/>
      <c r="QM1350" s="1"/>
      <c r="QN1350" s="1"/>
      <c r="QO1350" s="1"/>
      <c r="QP1350" s="1"/>
      <c r="QQ1350" s="1"/>
      <c r="QR1350" s="1"/>
    </row>
    <row r="1351" spans="1:460" x14ac:dyDescent="0.2">
      <c r="A1351" s="17"/>
      <c r="B1351" s="18"/>
      <c r="C1351" s="38"/>
      <c r="D1351" s="38"/>
      <c r="E1351" s="38"/>
      <c r="F1351" s="38"/>
      <c r="G1351" s="38"/>
      <c r="H1351" s="38"/>
      <c r="I1351" s="38"/>
      <c r="J1351" s="38"/>
      <c r="K1351" s="38"/>
      <c r="L1351" s="38"/>
      <c r="M1351" s="38"/>
      <c r="QK1351" s="3"/>
      <c r="QL1351" s="1"/>
      <c r="QM1351" s="1"/>
      <c r="QN1351" s="1"/>
      <c r="QO1351" s="1"/>
      <c r="QP1351" s="1"/>
      <c r="QQ1351" s="1"/>
      <c r="QR1351" s="1"/>
    </row>
    <row r="1352" spans="1:460" x14ac:dyDescent="0.2">
      <c r="A1352" s="17"/>
      <c r="B1352" s="18"/>
      <c r="C1352" s="38"/>
      <c r="D1352" s="38"/>
      <c r="E1352" s="38"/>
      <c r="F1352" s="38"/>
      <c r="G1352" s="38"/>
      <c r="H1352" s="38"/>
      <c r="I1352" s="38"/>
      <c r="J1352" s="38"/>
      <c r="K1352" s="38"/>
      <c r="L1352" s="38"/>
      <c r="M1352" s="38"/>
      <c r="QK1352" s="3"/>
      <c r="QL1352" s="1"/>
      <c r="QM1352" s="1"/>
      <c r="QN1352" s="1"/>
      <c r="QO1352" s="1"/>
      <c r="QP1352" s="1"/>
      <c r="QQ1352" s="1"/>
      <c r="QR1352" s="1"/>
    </row>
    <row r="1353" spans="1:460" x14ac:dyDescent="0.2">
      <c r="A1353" s="17"/>
      <c r="B1353" s="18"/>
      <c r="C1353" s="38"/>
      <c r="D1353" s="38"/>
      <c r="E1353" s="38"/>
      <c r="F1353" s="38"/>
      <c r="G1353" s="38"/>
      <c r="H1353" s="38"/>
      <c r="I1353" s="38"/>
      <c r="J1353" s="38"/>
      <c r="K1353" s="38"/>
      <c r="L1353" s="38"/>
      <c r="M1353" s="38"/>
      <c r="QK1353" s="3"/>
      <c r="QL1353" s="1"/>
      <c r="QM1353" s="1"/>
      <c r="QN1353" s="1"/>
      <c r="QO1353" s="1"/>
      <c r="QP1353" s="1"/>
      <c r="QQ1353" s="1"/>
      <c r="QR1353" s="1"/>
    </row>
    <row r="1354" spans="1:460" x14ac:dyDescent="0.2">
      <c r="A1354" s="17"/>
      <c r="B1354" s="18"/>
      <c r="C1354" s="38"/>
      <c r="D1354" s="38"/>
      <c r="E1354" s="38"/>
      <c r="F1354" s="38"/>
      <c r="G1354" s="38"/>
      <c r="H1354" s="38"/>
      <c r="I1354" s="38"/>
      <c r="J1354" s="38"/>
      <c r="K1354" s="38"/>
      <c r="L1354" s="38"/>
      <c r="M1354" s="38"/>
      <c r="QK1354" s="3"/>
      <c r="QL1354" s="1"/>
      <c r="QM1354" s="1"/>
      <c r="QN1354" s="1"/>
      <c r="QO1354" s="1"/>
      <c r="QP1354" s="1"/>
      <c r="QQ1354" s="1"/>
      <c r="QR1354" s="1"/>
    </row>
    <row r="1355" spans="1:460" x14ac:dyDescent="0.2">
      <c r="A1355" s="17"/>
      <c r="B1355" s="18"/>
      <c r="C1355" s="38"/>
      <c r="D1355" s="38"/>
      <c r="E1355" s="38"/>
      <c r="F1355" s="38"/>
      <c r="G1355" s="38"/>
      <c r="H1355" s="38"/>
      <c r="I1355" s="38"/>
      <c r="J1355" s="38"/>
      <c r="K1355" s="38"/>
      <c r="L1355" s="38"/>
      <c r="M1355" s="38"/>
      <c r="QK1355" s="3"/>
      <c r="QL1355" s="1"/>
      <c r="QM1355" s="1"/>
      <c r="QN1355" s="1"/>
      <c r="QO1355" s="1"/>
      <c r="QP1355" s="1"/>
      <c r="QQ1355" s="1"/>
      <c r="QR1355" s="1"/>
    </row>
    <row r="1356" spans="1:460" x14ac:dyDescent="0.2">
      <c r="A1356" s="17"/>
      <c r="B1356" s="18"/>
      <c r="C1356" s="38"/>
      <c r="D1356" s="38"/>
      <c r="E1356" s="38"/>
      <c r="F1356" s="38"/>
      <c r="G1356" s="38"/>
      <c r="H1356" s="38"/>
      <c r="I1356" s="38"/>
      <c r="J1356" s="38"/>
      <c r="K1356" s="38"/>
      <c r="L1356" s="38"/>
      <c r="M1356" s="38"/>
      <c r="QK1356" s="3"/>
      <c r="QL1356" s="1"/>
      <c r="QM1356" s="1"/>
      <c r="QN1356" s="1"/>
      <c r="QO1356" s="1"/>
      <c r="QP1356" s="1"/>
      <c r="QQ1356" s="1"/>
      <c r="QR1356" s="1"/>
    </row>
    <row r="1357" spans="1:460" x14ac:dyDescent="0.2">
      <c r="A1357" s="17"/>
      <c r="B1357" s="18"/>
      <c r="C1357" s="38"/>
      <c r="D1357" s="38"/>
      <c r="E1357" s="38"/>
      <c r="F1357" s="38"/>
      <c r="G1357" s="38"/>
      <c r="H1357" s="38"/>
      <c r="I1357" s="38"/>
      <c r="J1357" s="38"/>
      <c r="K1357" s="38"/>
      <c r="L1357" s="38"/>
      <c r="M1357" s="38"/>
      <c r="QK1357" s="3"/>
      <c r="QL1357" s="1"/>
      <c r="QM1357" s="1"/>
      <c r="QN1357" s="1"/>
      <c r="QO1357" s="1"/>
      <c r="QP1357" s="1"/>
      <c r="QQ1357" s="1"/>
      <c r="QR1357" s="1"/>
    </row>
    <row r="1358" spans="1:460" x14ac:dyDescent="0.2">
      <c r="A1358" s="17"/>
      <c r="B1358" s="18"/>
      <c r="C1358" s="38"/>
      <c r="D1358" s="38"/>
      <c r="E1358" s="38"/>
      <c r="F1358" s="38"/>
      <c r="G1358" s="38"/>
      <c r="H1358" s="38"/>
      <c r="I1358" s="38"/>
      <c r="J1358" s="38"/>
      <c r="K1358" s="38"/>
      <c r="L1358" s="38"/>
      <c r="M1358" s="38"/>
      <c r="QK1358" s="3"/>
      <c r="QL1358" s="1"/>
      <c r="QM1358" s="1"/>
      <c r="QN1358" s="1"/>
      <c r="QO1358" s="1"/>
      <c r="QP1358" s="1"/>
      <c r="QQ1358" s="1"/>
      <c r="QR1358" s="1"/>
    </row>
    <row r="1359" spans="1:460" x14ac:dyDescent="0.2">
      <c r="A1359" s="17"/>
      <c r="B1359" s="18"/>
      <c r="C1359" s="38"/>
      <c r="D1359" s="38"/>
      <c r="E1359" s="38"/>
      <c r="F1359" s="38"/>
      <c r="G1359" s="38"/>
      <c r="H1359" s="38"/>
      <c r="I1359" s="38"/>
      <c r="J1359" s="38"/>
      <c r="K1359" s="38"/>
      <c r="L1359" s="38"/>
      <c r="M1359" s="38"/>
      <c r="QK1359" s="3"/>
      <c r="QL1359" s="1"/>
      <c r="QM1359" s="1"/>
      <c r="QN1359" s="1"/>
      <c r="QO1359" s="1"/>
      <c r="QP1359" s="1"/>
      <c r="QQ1359" s="1"/>
      <c r="QR1359" s="1"/>
    </row>
    <row r="1360" spans="1:460" x14ac:dyDescent="0.2">
      <c r="A1360" s="17"/>
      <c r="B1360" s="18"/>
      <c r="C1360" s="38"/>
      <c r="D1360" s="38"/>
      <c r="E1360" s="38"/>
      <c r="F1360" s="38"/>
      <c r="G1360" s="38"/>
      <c r="H1360" s="38"/>
      <c r="I1360" s="38"/>
      <c r="J1360" s="38"/>
      <c r="K1360" s="38"/>
      <c r="L1360" s="38"/>
      <c r="M1360" s="38"/>
      <c r="QK1360" s="3"/>
      <c r="QL1360" s="1"/>
      <c r="QM1360" s="1"/>
      <c r="QN1360" s="1"/>
      <c r="QO1360" s="1"/>
      <c r="QP1360" s="1"/>
      <c r="QQ1360" s="1"/>
      <c r="QR1360" s="1"/>
    </row>
    <row r="1361" spans="1:460" x14ac:dyDescent="0.2">
      <c r="A1361" s="17"/>
      <c r="B1361" s="18"/>
      <c r="C1361" s="38"/>
      <c r="D1361" s="38"/>
      <c r="E1361" s="38"/>
      <c r="F1361" s="38"/>
      <c r="G1361" s="38"/>
      <c r="H1361" s="38"/>
      <c r="I1361" s="38"/>
      <c r="J1361" s="38"/>
      <c r="K1361" s="38"/>
      <c r="L1361" s="38"/>
      <c r="M1361" s="38"/>
      <c r="QK1361" s="3"/>
      <c r="QL1361" s="1"/>
      <c r="QM1361" s="1"/>
      <c r="QN1361" s="1"/>
      <c r="QO1361" s="1"/>
      <c r="QP1361" s="1"/>
      <c r="QQ1361" s="1"/>
      <c r="QR1361" s="1"/>
    </row>
    <row r="1362" spans="1:460" x14ac:dyDescent="0.2">
      <c r="A1362" s="17"/>
      <c r="B1362" s="18"/>
      <c r="C1362" s="38"/>
      <c r="D1362" s="38"/>
      <c r="E1362" s="38"/>
      <c r="F1362" s="38"/>
      <c r="G1362" s="38"/>
      <c r="H1362" s="38"/>
      <c r="I1362" s="38"/>
      <c r="J1362" s="38"/>
      <c r="K1362" s="38"/>
      <c r="L1362" s="38"/>
      <c r="M1362" s="38"/>
      <c r="QK1362" s="3"/>
      <c r="QL1362" s="1"/>
      <c r="QM1362" s="1"/>
      <c r="QN1362" s="1"/>
      <c r="QO1362" s="1"/>
      <c r="QP1362" s="1"/>
      <c r="QQ1362" s="1"/>
      <c r="QR1362" s="1"/>
    </row>
    <row r="1363" spans="1:460" x14ac:dyDescent="0.2">
      <c r="A1363" s="17"/>
      <c r="B1363" s="18"/>
      <c r="C1363" s="38"/>
      <c r="D1363" s="38"/>
      <c r="E1363" s="38"/>
      <c r="F1363" s="38"/>
      <c r="G1363" s="38"/>
      <c r="H1363" s="38"/>
      <c r="I1363" s="38"/>
      <c r="J1363" s="38"/>
      <c r="K1363" s="38"/>
      <c r="L1363" s="38"/>
      <c r="M1363" s="38"/>
      <c r="QK1363" s="3"/>
      <c r="QL1363" s="1"/>
      <c r="QM1363" s="1"/>
      <c r="QN1363" s="1"/>
      <c r="QO1363" s="1"/>
      <c r="QP1363" s="1"/>
      <c r="QQ1363" s="1"/>
      <c r="QR1363" s="1"/>
    </row>
    <row r="1364" spans="1:460" x14ac:dyDescent="0.2">
      <c r="A1364" s="17"/>
      <c r="B1364" s="18"/>
      <c r="C1364" s="38"/>
      <c r="D1364" s="38"/>
      <c r="E1364" s="38"/>
      <c r="F1364" s="38"/>
      <c r="G1364" s="38"/>
      <c r="H1364" s="38"/>
      <c r="I1364" s="38"/>
      <c r="J1364" s="38"/>
      <c r="K1364" s="38"/>
      <c r="L1364" s="38"/>
      <c r="M1364" s="38"/>
      <c r="QK1364" s="3"/>
      <c r="QL1364" s="1"/>
      <c r="QM1364" s="1"/>
      <c r="QN1364" s="1"/>
      <c r="QO1364" s="1"/>
      <c r="QP1364" s="1"/>
      <c r="QQ1364" s="1"/>
      <c r="QR1364" s="1"/>
    </row>
    <row r="1365" spans="1:460" x14ac:dyDescent="0.2">
      <c r="A1365" s="17"/>
      <c r="B1365" s="18"/>
      <c r="C1365" s="38"/>
      <c r="D1365" s="38"/>
      <c r="E1365" s="38"/>
      <c r="F1365" s="38"/>
      <c r="G1365" s="38"/>
      <c r="H1365" s="38"/>
      <c r="I1365" s="38"/>
      <c r="J1365" s="38"/>
      <c r="K1365" s="38"/>
      <c r="L1365" s="38"/>
      <c r="M1365" s="38"/>
      <c r="QK1365" s="3"/>
      <c r="QL1365" s="1"/>
      <c r="QM1365" s="1"/>
      <c r="QN1365" s="1"/>
      <c r="QO1365" s="1"/>
      <c r="QP1365" s="1"/>
      <c r="QQ1365" s="1"/>
      <c r="QR1365" s="1"/>
    </row>
    <row r="1366" spans="1:460" x14ac:dyDescent="0.2">
      <c r="A1366" s="17"/>
      <c r="B1366" s="18"/>
      <c r="C1366" s="38"/>
      <c r="D1366" s="38"/>
      <c r="E1366" s="38"/>
      <c r="F1366" s="38"/>
      <c r="G1366" s="38"/>
      <c r="H1366" s="38"/>
      <c r="I1366" s="38"/>
      <c r="J1366" s="38"/>
      <c r="K1366" s="38"/>
      <c r="L1366" s="38"/>
      <c r="M1366" s="38"/>
      <c r="QK1366" s="3"/>
      <c r="QL1366" s="1"/>
      <c r="QM1366" s="1"/>
      <c r="QN1366" s="1"/>
      <c r="QO1366" s="1"/>
      <c r="QP1366" s="1"/>
      <c r="QQ1366" s="1"/>
      <c r="QR1366" s="1"/>
    </row>
    <row r="1367" spans="1:460" x14ac:dyDescent="0.2">
      <c r="A1367" s="17"/>
      <c r="B1367" s="18"/>
      <c r="C1367" s="38"/>
      <c r="D1367" s="38"/>
      <c r="E1367" s="38"/>
      <c r="F1367" s="38"/>
      <c r="G1367" s="38"/>
      <c r="H1367" s="38"/>
      <c r="I1367" s="38"/>
      <c r="J1367" s="38"/>
      <c r="K1367" s="38"/>
      <c r="L1367" s="38"/>
      <c r="M1367" s="38"/>
      <c r="QK1367" s="3"/>
      <c r="QL1367" s="1"/>
      <c r="QM1367" s="1"/>
      <c r="QN1367" s="1"/>
      <c r="QO1367" s="1"/>
      <c r="QP1367" s="1"/>
      <c r="QQ1367" s="1"/>
      <c r="QR1367" s="1"/>
    </row>
    <row r="1368" spans="1:460" x14ac:dyDescent="0.2">
      <c r="A1368" s="17"/>
      <c r="B1368" s="18"/>
      <c r="C1368" s="38"/>
      <c r="D1368" s="38"/>
      <c r="E1368" s="38"/>
      <c r="F1368" s="38"/>
      <c r="G1368" s="38"/>
      <c r="H1368" s="38"/>
      <c r="I1368" s="38"/>
      <c r="J1368" s="38"/>
      <c r="K1368" s="38"/>
      <c r="L1368" s="38"/>
      <c r="M1368" s="38"/>
      <c r="QK1368" s="3"/>
      <c r="QL1368" s="1"/>
      <c r="QM1368" s="1"/>
      <c r="QN1368" s="1"/>
      <c r="QO1368" s="1"/>
      <c r="QP1368" s="1"/>
      <c r="QQ1368" s="1"/>
      <c r="QR1368" s="1"/>
    </row>
    <row r="1369" spans="1:460" x14ac:dyDescent="0.2">
      <c r="A1369" s="17"/>
      <c r="B1369" s="18"/>
      <c r="C1369" s="38"/>
      <c r="D1369" s="38"/>
      <c r="E1369" s="38"/>
      <c r="F1369" s="38"/>
      <c r="G1369" s="38"/>
      <c r="H1369" s="38"/>
      <c r="I1369" s="38"/>
      <c r="J1369" s="38"/>
      <c r="K1369" s="38"/>
      <c r="L1369" s="38"/>
      <c r="M1369" s="38"/>
      <c r="QK1369" s="3"/>
      <c r="QL1369" s="1"/>
      <c r="QM1369" s="1"/>
      <c r="QN1369" s="1"/>
      <c r="QO1369" s="1"/>
      <c r="QP1369" s="1"/>
      <c r="QQ1369" s="1"/>
      <c r="QR1369" s="1"/>
    </row>
    <row r="1370" spans="1:460" x14ac:dyDescent="0.2">
      <c r="A1370" s="17"/>
      <c r="B1370" s="18"/>
      <c r="C1370" s="38"/>
      <c r="D1370" s="38"/>
      <c r="E1370" s="38"/>
      <c r="F1370" s="38"/>
      <c r="G1370" s="38"/>
      <c r="H1370" s="38"/>
      <c r="I1370" s="38"/>
      <c r="J1370" s="38"/>
      <c r="K1370" s="38"/>
      <c r="L1370" s="38"/>
      <c r="M1370" s="38"/>
      <c r="QK1370" s="3"/>
      <c r="QL1370" s="1"/>
      <c r="QM1370" s="1"/>
      <c r="QN1370" s="1"/>
      <c r="QO1370" s="1"/>
      <c r="QP1370" s="1"/>
      <c r="QQ1370" s="1"/>
      <c r="QR1370" s="1"/>
    </row>
    <row r="1371" spans="1:460" x14ac:dyDescent="0.2">
      <c r="A1371" s="17"/>
      <c r="B1371" s="18"/>
      <c r="C1371" s="38"/>
      <c r="D1371" s="38"/>
      <c r="E1371" s="38"/>
      <c r="F1371" s="38"/>
      <c r="G1371" s="38"/>
      <c r="H1371" s="38"/>
      <c r="I1371" s="38"/>
      <c r="J1371" s="38"/>
      <c r="K1371" s="38"/>
      <c r="L1371" s="38"/>
      <c r="M1371" s="38"/>
      <c r="QK1371" s="3"/>
      <c r="QL1371" s="1"/>
      <c r="QM1371" s="1"/>
      <c r="QN1371" s="1"/>
      <c r="QO1371" s="1"/>
      <c r="QP1371" s="1"/>
      <c r="QQ1371" s="1"/>
      <c r="QR1371" s="1"/>
    </row>
    <row r="1372" spans="1:460" x14ac:dyDescent="0.2">
      <c r="A1372" s="17"/>
      <c r="B1372" s="18"/>
      <c r="C1372" s="38"/>
      <c r="D1372" s="38"/>
      <c r="E1372" s="38"/>
      <c r="F1372" s="38"/>
      <c r="G1372" s="38"/>
      <c r="H1372" s="38"/>
      <c r="I1372" s="38"/>
      <c r="J1372" s="38"/>
      <c r="K1372" s="38"/>
      <c r="L1372" s="38"/>
      <c r="M1372" s="38"/>
      <c r="QK1372" s="3"/>
      <c r="QL1372" s="1"/>
      <c r="QM1372" s="1"/>
      <c r="QN1372" s="1"/>
      <c r="QO1372" s="1"/>
      <c r="QP1372" s="1"/>
      <c r="QQ1372" s="1"/>
      <c r="QR1372" s="1"/>
    </row>
    <row r="1373" spans="1:460" x14ac:dyDescent="0.2">
      <c r="A1373" s="17"/>
      <c r="B1373" s="18"/>
      <c r="C1373" s="38"/>
      <c r="D1373" s="38"/>
      <c r="E1373" s="38"/>
      <c r="F1373" s="38"/>
      <c r="G1373" s="38"/>
      <c r="H1373" s="38"/>
      <c r="I1373" s="38"/>
      <c r="J1373" s="38"/>
      <c r="K1373" s="38"/>
      <c r="L1373" s="38"/>
      <c r="M1373" s="38"/>
      <c r="QK1373" s="3"/>
      <c r="QL1373" s="1"/>
      <c r="QM1373" s="1"/>
      <c r="QN1373" s="1"/>
      <c r="QO1373" s="1"/>
      <c r="QP1373" s="1"/>
      <c r="QQ1373" s="1"/>
      <c r="QR1373" s="1"/>
    </row>
    <row r="1374" spans="1:460" x14ac:dyDescent="0.2">
      <c r="A1374" s="17"/>
      <c r="B1374" s="18"/>
      <c r="C1374" s="38"/>
      <c r="D1374" s="38"/>
      <c r="E1374" s="38"/>
      <c r="F1374" s="38"/>
      <c r="G1374" s="38"/>
      <c r="H1374" s="38"/>
      <c r="I1374" s="38"/>
      <c r="J1374" s="38"/>
      <c r="K1374" s="38"/>
      <c r="L1374" s="38"/>
      <c r="M1374" s="38"/>
      <c r="QK1374" s="3"/>
      <c r="QL1374" s="1"/>
      <c r="QM1374" s="1"/>
      <c r="QN1374" s="1"/>
      <c r="QO1374" s="1"/>
      <c r="QP1374" s="1"/>
      <c r="QQ1374" s="1"/>
      <c r="QR1374" s="1"/>
    </row>
    <row r="1375" spans="1:460" x14ac:dyDescent="0.2">
      <c r="A1375" s="17"/>
      <c r="B1375" s="18"/>
      <c r="C1375" s="38"/>
      <c r="D1375" s="38"/>
      <c r="E1375" s="38"/>
      <c r="F1375" s="38"/>
      <c r="G1375" s="38"/>
      <c r="H1375" s="38"/>
      <c r="I1375" s="38"/>
      <c r="J1375" s="38"/>
      <c r="K1375" s="38"/>
      <c r="L1375" s="38"/>
      <c r="M1375" s="38"/>
      <c r="QK1375" s="3"/>
      <c r="QL1375" s="1"/>
      <c r="QM1375" s="1"/>
      <c r="QN1375" s="1"/>
      <c r="QO1375" s="1"/>
      <c r="QP1375" s="1"/>
      <c r="QQ1375" s="1"/>
      <c r="QR1375" s="1"/>
    </row>
    <row r="1376" spans="1:460" x14ac:dyDescent="0.2">
      <c r="A1376" s="17"/>
      <c r="B1376" s="18"/>
      <c r="C1376" s="38"/>
      <c r="D1376" s="38"/>
      <c r="E1376" s="38"/>
      <c r="F1376" s="38"/>
      <c r="G1376" s="38"/>
      <c r="H1376" s="38"/>
      <c r="I1376" s="38"/>
      <c r="J1376" s="38"/>
      <c r="K1376" s="38"/>
      <c r="L1376" s="38"/>
      <c r="M1376" s="38"/>
      <c r="QK1376" s="3"/>
      <c r="QL1376" s="1"/>
      <c r="QM1376" s="1"/>
      <c r="QN1376" s="1"/>
      <c r="QO1376" s="1"/>
      <c r="QP1376" s="1"/>
      <c r="QQ1376" s="1"/>
      <c r="QR1376" s="1"/>
    </row>
    <row r="1377" spans="1:460" x14ac:dyDescent="0.2">
      <c r="A1377" s="17"/>
      <c r="B1377" s="18"/>
      <c r="C1377" s="38"/>
      <c r="D1377" s="38"/>
      <c r="E1377" s="38"/>
      <c r="F1377" s="38"/>
      <c r="G1377" s="38"/>
      <c r="H1377" s="38"/>
      <c r="I1377" s="38"/>
      <c r="J1377" s="38"/>
      <c r="K1377" s="38"/>
      <c r="L1377" s="38"/>
      <c r="M1377" s="38"/>
      <c r="QK1377" s="3"/>
      <c r="QL1377" s="1"/>
      <c r="QM1377" s="1"/>
      <c r="QN1377" s="1"/>
      <c r="QO1377" s="1"/>
      <c r="QP1377" s="1"/>
      <c r="QQ1377" s="1"/>
      <c r="QR1377" s="1"/>
    </row>
    <row r="1378" spans="1:460" x14ac:dyDescent="0.2">
      <c r="A1378" s="17"/>
      <c r="B1378" s="18"/>
      <c r="C1378" s="38"/>
      <c r="D1378" s="38"/>
      <c r="E1378" s="38"/>
      <c r="F1378" s="38"/>
      <c r="G1378" s="38"/>
      <c r="H1378" s="38"/>
      <c r="I1378" s="38"/>
      <c r="J1378" s="38"/>
      <c r="K1378" s="38"/>
      <c r="L1378" s="38"/>
      <c r="M1378" s="38"/>
      <c r="QK1378" s="3"/>
      <c r="QL1378" s="1"/>
      <c r="QM1378" s="1"/>
      <c r="QN1378" s="1"/>
      <c r="QO1378" s="1"/>
      <c r="QP1378" s="1"/>
      <c r="QQ1378" s="1"/>
      <c r="QR1378" s="1"/>
    </row>
    <row r="1379" spans="1:460" x14ac:dyDescent="0.2">
      <c r="A1379" s="17"/>
      <c r="B1379" s="18"/>
      <c r="C1379" s="38"/>
      <c r="D1379" s="38"/>
      <c r="E1379" s="38"/>
      <c r="F1379" s="38"/>
      <c r="G1379" s="38"/>
      <c r="H1379" s="38"/>
      <c r="I1379" s="38"/>
      <c r="J1379" s="38"/>
      <c r="K1379" s="38"/>
      <c r="L1379" s="38"/>
      <c r="M1379" s="38"/>
      <c r="QK1379" s="3"/>
      <c r="QL1379" s="1"/>
      <c r="QM1379" s="1"/>
      <c r="QN1379" s="1"/>
      <c r="QO1379" s="1"/>
      <c r="QP1379" s="1"/>
      <c r="QQ1379" s="1"/>
      <c r="QR1379" s="1"/>
    </row>
    <row r="1380" spans="1:460" x14ac:dyDescent="0.2">
      <c r="A1380" s="17"/>
      <c r="B1380" s="18"/>
      <c r="C1380" s="38"/>
      <c r="D1380" s="38"/>
      <c r="E1380" s="38"/>
      <c r="F1380" s="38"/>
      <c r="G1380" s="38"/>
      <c r="H1380" s="38"/>
      <c r="I1380" s="38"/>
      <c r="J1380" s="38"/>
      <c r="K1380" s="38"/>
      <c r="L1380" s="38"/>
      <c r="M1380" s="38"/>
      <c r="QK1380" s="3"/>
      <c r="QL1380" s="1"/>
      <c r="QM1380" s="1"/>
      <c r="QN1380" s="1"/>
      <c r="QO1380" s="1"/>
      <c r="QP1380" s="1"/>
      <c r="QQ1380" s="1"/>
      <c r="QR1380" s="1"/>
    </row>
    <row r="1381" spans="1:460" x14ac:dyDescent="0.2">
      <c r="A1381" s="17"/>
      <c r="B1381" s="18"/>
      <c r="C1381" s="38"/>
      <c r="D1381" s="38"/>
      <c r="E1381" s="38"/>
      <c r="F1381" s="38"/>
      <c r="G1381" s="38"/>
      <c r="H1381" s="38"/>
      <c r="I1381" s="38"/>
      <c r="J1381" s="38"/>
      <c r="K1381" s="38"/>
      <c r="L1381" s="38"/>
      <c r="M1381" s="38"/>
      <c r="QK1381" s="3"/>
      <c r="QL1381" s="1"/>
      <c r="QM1381" s="1"/>
      <c r="QN1381" s="1"/>
      <c r="QO1381" s="1"/>
      <c r="QP1381" s="1"/>
      <c r="QQ1381" s="1"/>
      <c r="QR1381" s="1"/>
    </row>
    <row r="1382" spans="1:460" x14ac:dyDescent="0.2">
      <c r="A1382" s="17"/>
      <c r="B1382" s="18"/>
      <c r="C1382" s="38"/>
      <c r="D1382" s="38"/>
      <c r="E1382" s="38"/>
      <c r="F1382" s="38"/>
      <c r="G1382" s="38"/>
      <c r="H1382" s="38"/>
      <c r="I1382" s="38"/>
      <c r="J1382" s="38"/>
      <c r="K1382" s="38"/>
      <c r="L1382" s="38"/>
      <c r="M1382" s="38"/>
      <c r="QK1382" s="3"/>
      <c r="QL1382" s="1"/>
      <c r="QM1382" s="1"/>
      <c r="QN1382" s="1"/>
      <c r="QO1382" s="1"/>
      <c r="QP1382" s="1"/>
      <c r="QQ1382" s="1"/>
      <c r="QR1382" s="1"/>
    </row>
    <row r="1383" spans="1:460" x14ac:dyDescent="0.2">
      <c r="A1383" s="17"/>
      <c r="B1383" s="18"/>
      <c r="C1383" s="38"/>
      <c r="D1383" s="38"/>
      <c r="E1383" s="38"/>
      <c r="F1383" s="38"/>
      <c r="G1383" s="38"/>
      <c r="H1383" s="38"/>
      <c r="I1383" s="38"/>
      <c r="J1383" s="38"/>
      <c r="K1383" s="38"/>
      <c r="L1383" s="38"/>
      <c r="M1383" s="38"/>
      <c r="QK1383" s="3"/>
      <c r="QL1383" s="1"/>
      <c r="QM1383" s="1"/>
      <c r="QN1383" s="1"/>
      <c r="QO1383" s="1"/>
      <c r="QP1383" s="1"/>
      <c r="QQ1383" s="1"/>
      <c r="QR1383" s="1"/>
    </row>
    <row r="1384" spans="1:460" x14ac:dyDescent="0.2">
      <c r="A1384" s="17"/>
      <c r="B1384" s="18"/>
      <c r="C1384" s="38"/>
      <c r="D1384" s="38"/>
      <c r="E1384" s="38"/>
      <c r="F1384" s="38"/>
      <c r="G1384" s="38"/>
      <c r="H1384" s="38"/>
      <c r="I1384" s="38"/>
      <c r="J1384" s="38"/>
      <c r="K1384" s="38"/>
      <c r="L1384" s="38"/>
      <c r="M1384" s="38"/>
      <c r="QK1384" s="3"/>
      <c r="QL1384" s="1"/>
      <c r="QM1384" s="1"/>
      <c r="QN1384" s="1"/>
      <c r="QO1384" s="1"/>
      <c r="QP1384" s="1"/>
      <c r="QQ1384" s="1"/>
      <c r="QR1384" s="1"/>
    </row>
    <row r="1385" spans="1:460" x14ac:dyDescent="0.2">
      <c r="A1385" s="17"/>
      <c r="B1385" s="18"/>
      <c r="C1385" s="38"/>
      <c r="D1385" s="38"/>
      <c r="E1385" s="38"/>
      <c r="F1385" s="38"/>
      <c r="G1385" s="38"/>
      <c r="H1385" s="38"/>
      <c r="I1385" s="38"/>
      <c r="J1385" s="38"/>
      <c r="K1385" s="38"/>
      <c r="L1385" s="38"/>
      <c r="M1385" s="38"/>
      <c r="QK1385" s="3"/>
      <c r="QL1385" s="1"/>
      <c r="QM1385" s="1"/>
      <c r="QN1385" s="1"/>
      <c r="QO1385" s="1"/>
      <c r="QP1385" s="1"/>
      <c r="QQ1385" s="1"/>
      <c r="QR1385" s="1"/>
    </row>
    <row r="1386" spans="1:460" x14ac:dyDescent="0.2">
      <c r="A1386" s="17"/>
      <c r="B1386" s="18"/>
      <c r="C1386" s="38"/>
      <c r="D1386" s="38"/>
      <c r="E1386" s="38"/>
      <c r="F1386" s="38"/>
      <c r="G1386" s="38"/>
      <c r="H1386" s="38"/>
      <c r="I1386" s="38"/>
      <c r="J1386" s="38"/>
      <c r="K1386" s="38"/>
      <c r="L1386" s="38"/>
      <c r="M1386" s="38"/>
      <c r="QK1386" s="3"/>
      <c r="QL1386" s="1"/>
      <c r="QM1386" s="1"/>
      <c r="QN1386" s="1"/>
      <c r="QO1386" s="1"/>
      <c r="QP1386" s="1"/>
      <c r="QQ1386" s="1"/>
      <c r="QR1386" s="1"/>
    </row>
    <row r="1387" spans="1:460" x14ac:dyDescent="0.2">
      <c r="A1387" s="17"/>
      <c r="B1387" s="18"/>
      <c r="C1387" s="38"/>
      <c r="D1387" s="38"/>
      <c r="E1387" s="38"/>
      <c r="F1387" s="38"/>
      <c r="G1387" s="38"/>
      <c r="H1387" s="38"/>
      <c r="I1387" s="38"/>
      <c r="J1387" s="38"/>
      <c r="K1387" s="38"/>
      <c r="L1387" s="38"/>
      <c r="M1387" s="38"/>
      <c r="QK1387" s="3"/>
      <c r="QL1387" s="1"/>
      <c r="QM1387" s="1"/>
      <c r="QN1387" s="1"/>
      <c r="QO1387" s="1"/>
      <c r="QP1387" s="1"/>
      <c r="QQ1387" s="1"/>
      <c r="QR1387" s="1"/>
    </row>
    <row r="1388" spans="1:460" x14ac:dyDescent="0.2">
      <c r="A1388" s="17"/>
      <c r="B1388" s="18"/>
      <c r="C1388" s="38"/>
      <c r="D1388" s="38"/>
      <c r="E1388" s="38"/>
      <c r="F1388" s="38"/>
      <c r="G1388" s="38"/>
      <c r="H1388" s="38"/>
      <c r="I1388" s="38"/>
      <c r="J1388" s="38"/>
      <c r="K1388" s="38"/>
      <c r="L1388" s="38"/>
      <c r="M1388" s="38"/>
      <c r="QK1388" s="3"/>
      <c r="QL1388" s="1"/>
      <c r="QM1388" s="1"/>
      <c r="QN1388" s="1"/>
      <c r="QO1388" s="1"/>
      <c r="QP1388" s="1"/>
      <c r="QQ1388" s="1"/>
      <c r="QR1388" s="1"/>
    </row>
    <row r="1389" spans="1:460" x14ac:dyDescent="0.2">
      <c r="A1389" s="17"/>
      <c r="B1389" s="18"/>
      <c r="C1389" s="38"/>
      <c r="D1389" s="38"/>
      <c r="E1389" s="38"/>
      <c r="F1389" s="38"/>
      <c r="G1389" s="38"/>
      <c r="H1389" s="38"/>
      <c r="I1389" s="38"/>
      <c r="J1389" s="38"/>
      <c r="K1389" s="38"/>
      <c r="L1389" s="38"/>
      <c r="M1389" s="38"/>
      <c r="QK1389" s="3"/>
      <c r="QL1389" s="1"/>
      <c r="QM1389" s="1"/>
      <c r="QN1389" s="1"/>
      <c r="QO1389" s="1"/>
      <c r="QP1389" s="1"/>
      <c r="QQ1389" s="1"/>
      <c r="QR1389" s="1"/>
    </row>
    <row r="1390" spans="1:460" x14ac:dyDescent="0.2">
      <c r="A1390" s="17"/>
      <c r="B1390" s="18"/>
      <c r="C1390" s="38"/>
      <c r="D1390" s="38"/>
      <c r="E1390" s="38"/>
      <c r="F1390" s="38"/>
      <c r="G1390" s="38"/>
      <c r="H1390" s="38"/>
      <c r="I1390" s="38"/>
      <c r="J1390" s="38"/>
      <c r="K1390" s="38"/>
      <c r="L1390" s="38"/>
      <c r="M1390" s="38"/>
      <c r="QK1390" s="3"/>
      <c r="QL1390" s="1"/>
      <c r="QM1390" s="1"/>
      <c r="QN1390" s="1"/>
      <c r="QO1390" s="1"/>
      <c r="QP1390" s="1"/>
      <c r="QQ1390" s="1"/>
      <c r="QR1390" s="1"/>
    </row>
    <row r="1391" spans="1:460" x14ac:dyDescent="0.2">
      <c r="A1391" s="17"/>
      <c r="B1391" s="18"/>
      <c r="C1391" s="38"/>
      <c r="D1391" s="38"/>
      <c r="E1391" s="38"/>
      <c r="F1391" s="38"/>
      <c r="G1391" s="38"/>
      <c r="H1391" s="38"/>
      <c r="I1391" s="38"/>
      <c r="J1391" s="38"/>
      <c r="K1391" s="38"/>
      <c r="L1391" s="38"/>
      <c r="M1391" s="38"/>
      <c r="QK1391" s="3"/>
      <c r="QL1391" s="1"/>
      <c r="QM1391" s="1"/>
      <c r="QN1391" s="1"/>
      <c r="QO1391" s="1"/>
      <c r="QP1391" s="1"/>
      <c r="QQ1391" s="1"/>
      <c r="QR1391" s="1"/>
    </row>
    <row r="1392" spans="1:460" x14ac:dyDescent="0.2">
      <c r="A1392" s="17"/>
      <c r="B1392" s="18"/>
      <c r="C1392" s="38"/>
      <c r="D1392" s="38"/>
      <c r="E1392" s="38"/>
      <c r="F1392" s="38"/>
      <c r="G1392" s="38"/>
      <c r="H1392" s="38"/>
      <c r="I1392" s="38"/>
      <c r="J1392" s="38"/>
      <c r="K1392" s="38"/>
      <c r="L1392" s="38"/>
      <c r="M1392" s="38"/>
      <c r="QK1392" s="3"/>
      <c r="QL1392" s="1"/>
      <c r="QM1392" s="1"/>
      <c r="QN1392" s="1"/>
      <c r="QO1392" s="1"/>
      <c r="QP1392" s="1"/>
      <c r="QQ1392" s="1"/>
      <c r="QR1392" s="1"/>
    </row>
    <row r="1393" spans="1:460" x14ac:dyDescent="0.2">
      <c r="A1393" s="17"/>
      <c r="B1393" s="18"/>
      <c r="C1393" s="38"/>
      <c r="D1393" s="38"/>
      <c r="E1393" s="38"/>
      <c r="F1393" s="38"/>
      <c r="G1393" s="38"/>
      <c r="H1393" s="38"/>
      <c r="I1393" s="38"/>
      <c r="J1393" s="38"/>
      <c r="K1393" s="38"/>
      <c r="L1393" s="38"/>
      <c r="M1393" s="38"/>
      <c r="QK1393" s="3"/>
      <c r="QL1393" s="1"/>
      <c r="QM1393" s="1"/>
      <c r="QN1393" s="1"/>
      <c r="QO1393" s="1"/>
      <c r="QP1393" s="1"/>
      <c r="QQ1393" s="1"/>
      <c r="QR1393" s="1"/>
    </row>
    <row r="1394" spans="1:460" x14ac:dyDescent="0.2">
      <c r="A1394" s="17"/>
      <c r="B1394" s="18"/>
      <c r="C1394" s="38"/>
      <c r="D1394" s="38"/>
      <c r="E1394" s="38"/>
      <c r="F1394" s="38"/>
      <c r="G1394" s="38"/>
      <c r="H1394" s="38"/>
      <c r="I1394" s="38"/>
      <c r="J1394" s="38"/>
      <c r="K1394" s="38"/>
      <c r="L1394" s="38"/>
      <c r="M1394" s="38"/>
      <c r="QK1394" s="3"/>
      <c r="QL1394" s="1"/>
      <c r="QM1394" s="1"/>
      <c r="QN1394" s="1"/>
      <c r="QO1394" s="1"/>
      <c r="QP1394" s="1"/>
      <c r="QQ1394" s="1"/>
      <c r="QR1394" s="1"/>
    </row>
    <row r="1395" spans="1:460" x14ac:dyDescent="0.2">
      <c r="A1395" s="17"/>
      <c r="B1395" s="18"/>
      <c r="C1395" s="38"/>
      <c r="D1395" s="38"/>
      <c r="E1395" s="38"/>
      <c r="F1395" s="38"/>
      <c r="G1395" s="38"/>
      <c r="H1395" s="38"/>
      <c r="I1395" s="38"/>
      <c r="J1395" s="38"/>
      <c r="K1395" s="38"/>
      <c r="L1395" s="38"/>
      <c r="M1395" s="38"/>
      <c r="QK1395" s="3"/>
      <c r="QL1395" s="1"/>
      <c r="QM1395" s="1"/>
      <c r="QN1395" s="1"/>
      <c r="QO1395" s="1"/>
      <c r="QP1395" s="1"/>
      <c r="QQ1395" s="1"/>
      <c r="QR1395" s="1"/>
    </row>
    <row r="1396" spans="1:460" x14ac:dyDescent="0.2">
      <c r="A1396" s="17"/>
      <c r="B1396" s="18"/>
      <c r="C1396" s="38"/>
      <c r="D1396" s="38"/>
      <c r="E1396" s="38"/>
      <c r="F1396" s="38"/>
      <c r="G1396" s="38"/>
      <c r="H1396" s="38"/>
      <c r="I1396" s="38"/>
      <c r="J1396" s="38"/>
      <c r="K1396" s="38"/>
      <c r="L1396" s="38"/>
      <c r="M1396" s="38"/>
      <c r="QK1396" s="3"/>
      <c r="QL1396" s="1"/>
      <c r="QM1396" s="1"/>
      <c r="QN1396" s="1"/>
      <c r="QO1396" s="1"/>
      <c r="QP1396" s="1"/>
      <c r="QQ1396" s="1"/>
      <c r="QR1396" s="1"/>
    </row>
    <row r="1397" spans="1:460" x14ac:dyDescent="0.2">
      <c r="A1397" s="17"/>
      <c r="B1397" s="18"/>
      <c r="C1397" s="38"/>
      <c r="D1397" s="38"/>
      <c r="E1397" s="38"/>
      <c r="F1397" s="38"/>
      <c r="G1397" s="38"/>
      <c r="H1397" s="38"/>
      <c r="I1397" s="38"/>
      <c r="J1397" s="38"/>
      <c r="K1397" s="38"/>
      <c r="L1397" s="38"/>
      <c r="M1397" s="38"/>
      <c r="QK1397" s="3"/>
      <c r="QL1397" s="1"/>
      <c r="QM1397" s="1"/>
      <c r="QN1397" s="1"/>
      <c r="QO1397" s="1"/>
      <c r="QP1397" s="1"/>
      <c r="QQ1397" s="1"/>
      <c r="QR1397" s="1"/>
    </row>
    <row r="1398" spans="1:460" x14ac:dyDescent="0.2">
      <c r="A1398" s="17"/>
      <c r="B1398" s="18"/>
      <c r="C1398" s="38"/>
      <c r="D1398" s="38"/>
      <c r="E1398" s="38"/>
      <c r="F1398" s="38"/>
      <c r="G1398" s="38"/>
      <c r="H1398" s="38"/>
      <c r="I1398" s="38"/>
      <c r="J1398" s="38"/>
      <c r="K1398" s="38"/>
      <c r="L1398" s="38"/>
      <c r="M1398" s="38"/>
      <c r="QK1398" s="3"/>
      <c r="QL1398" s="1"/>
      <c r="QM1398" s="1"/>
      <c r="QN1398" s="1"/>
      <c r="QO1398" s="1"/>
      <c r="QP1398" s="1"/>
      <c r="QQ1398" s="1"/>
      <c r="QR1398" s="1"/>
    </row>
    <row r="1399" spans="1:460" x14ac:dyDescent="0.2">
      <c r="A1399" s="17"/>
      <c r="B1399" s="18"/>
      <c r="C1399" s="38"/>
      <c r="D1399" s="38"/>
      <c r="E1399" s="38"/>
      <c r="F1399" s="38"/>
      <c r="G1399" s="38"/>
      <c r="H1399" s="38"/>
      <c r="I1399" s="38"/>
      <c r="J1399" s="38"/>
      <c r="K1399" s="38"/>
      <c r="L1399" s="38"/>
      <c r="M1399" s="38"/>
      <c r="QK1399" s="3"/>
      <c r="QL1399" s="1"/>
      <c r="QM1399" s="1"/>
      <c r="QN1399" s="1"/>
      <c r="QO1399" s="1"/>
      <c r="QP1399" s="1"/>
      <c r="QQ1399" s="1"/>
      <c r="QR1399" s="1"/>
    </row>
    <row r="1400" spans="1:460" x14ac:dyDescent="0.2">
      <c r="A1400" s="17"/>
      <c r="B1400" s="18"/>
      <c r="C1400" s="38"/>
      <c r="D1400" s="38"/>
      <c r="E1400" s="38"/>
      <c r="F1400" s="38"/>
      <c r="G1400" s="38"/>
      <c r="H1400" s="38"/>
      <c r="I1400" s="38"/>
      <c r="J1400" s="38"/>
      <c r="K1400" s="38"/>
      <c r="L1400" s="38"/>
      <c r="M1400" s="38"/>
      <c r="QK1400" s="3"/>
      <c r="QL1400" s="1"/>
      <c r="QM1400" s="1"/>
      <c r="QN1400" s="1"/>
      <c r="QO1400" s="1"/>
      <c r="QP1400" s="1"/>
      <c r="QQ1400" s="1"/>
      <c r="QR1400" s="1"/>
    </row>
    <row r="1401" spans="1:460" x14ac:dyDescent="0.2">
      <c r="A1401" s="17"/>
      <c r="B1401" s="18"/>
      <c r="C1401" s="38"/>
      <c r="D1401" s="38"/>
      <c r="E1401" s="38"/>
      <c r="F1401" s="38"/>
      <c r="G1401" s="38"/>
      <c r="H1401" s="38"/>
      <c r="I1401" s="38"/>
      <c r="J1401" s="38"/>
      <c r="K1401" s="38"/>
      <c r="L1401" s="38"/>
      <c r="M1401" s="38"/>
      <c r="QK1401" s="3"/>
      <c r="QL1401" s="1"/>
      <c r="QM1401" s="1"/>
      <c r="QN1401" s="1"/>
      <c r="QO1401" s="1"/>
      <c r="QP1401" s="1"/>
      <c r="QQ1401" s="1"/>
      <c r="QR1401" s="1"/>
    </row>
    <row r="1402" spans="1:460" x14ac:dyDescent="0.2">
      <c r="A1402" s="17"/>
      <c r="B1402" s="18"/>
      <c r="C1402" s="38"/>
      <c r="D1402" s="38"/>
      <c r="E1402" s="38"/>
      <c r="F1402" s="38"/>
      <c r="G1402" s="38"/>
      <c r="H1402" s="38"/>
      <c r="I1402" s="38"/>
      <c r="J1402" s="38"/>
      <c r="K1402" s="38"/>
      <c r="L1402" s="38"/>
      <c r="M1402" s="38"/>
      <c r="QK1402" s="3"/>
      <c r="QL1402" s="1"/>
      <c r="QM1402" s="1"/>
      <c r="QN1402" s="1"/>
      <c r="QO1402" s="1"/>
      <c r="QP1402" s="1"/>
      <c r="QQ1402" s="1"/>
      <c r="QR1402" s="1"/>
    </row>
    <row r="1403" spans="1:460" x14ac:dyDescent="0.2">
      <c r="A1403" s="17"/>
      <c r="B1403" s="18"/>
      <c r="C1403" s="38"/>
      <c r="D1403" s="38"/>
      <c r="E1403" s="38"/>
      <c r="F1403" s="38"/>
      <c r="G1403" s="38"/>
      <c r="H1403" s="38"/>
      <c r="I1403" s="38"/>
      <c r="J1403" s="38"/>
      <c r="K1403" s="38"/>
      <c r="L1403" s="38"/>
      <c r="M1403" s="38"/>
      <c r="QK1403" s="3"/>
      <c r="QL1403" s="1"/>
      <c r="QM1403" s="1"/>
      <c r="QN1403" s="1"/>
      <c r="QO1403" s="1"/>
      <c r="QP1403" s="1"/>
      <c r="QQ1403" s="1"/>
      <c r="QR1403" s="1"/>
    </row>
    <row r="1404" spans="1:460" x14ac:dyDescent="0.2">
      <c r="A1404" s="17"/>
      <c r="B1404" s="18"/>
      <c r="C1404" s="38"/>
      <c r="D1404" s="38"/>
      <c r="E1404" s="38"/>
      <c r="F1404" s="38"/>
      <c r="G1404" s="38"/>
      <c r="H1404" s="38"/>
      <c r="I1404" s="38"/>
      <c r="J1404" s="38"/>
      <c r="K1404" s="38"/>
      <c r="L1404" s="38"/>
      <c r="M1404" s="38"/>
      <c r="QK1404" s="3"/>
      <c r="QL1404" s="1"/>
      <c r="QM1404" s="1"/>
      <c r="QN1404" s="1"/>
      <c r="QO1404" s="1"/>
      <c r="QP1404" s="1"/>
      <c r="QQ1404" s="1"/>
      <c r="QR1404" s="1"/>
    </row>
    <row r="1405" spans="1:460" x14ac:dyDescent="0.2">
      <c r="A1405" s="17"/>
      <c r="B1405" s="18"/>
      <c r="C1405" s="38"/>
      <c r="D1405" s="38"/>
      <c r="E1405" s="38"/>
      <c r="F1405" s="38"/>
      <c r="G1405" s="38"/>
      <c r="H1405" s="38"/>
      <c r="I1405" s="38"/>
      <c r="J1405" s="38"/>
      <c r="K1405" s="38"/>
      <c r="L1405" s="38"/>
      <c r="M1405" s="38"/>
      <c r="QK1405" s="3"/>
      <c r="QL1405" s="1"/>
      <c r="QM1405" s="1"/>
      <c r="QN1405" s="1"/>
      <c r="QO1405" s="1"/>
      <c r="QP1405" s="1"/>
      <c r="QQ1405" s="1"/>
      <c r="QR1405" s="1"/>
    </row>
    <row r="1406" spans="1:460" x14ac:dyDescent="0.2">
      <c r="A1406" s="17"/>
      <c r="B1406" s="18"/>
      <c r="C1406" s="38"/>
      <c r="D1406" s="38"/>
      <c r="E1406" s="38"/>
      <c r="F1406" s="38"/>
      <c r="G1406" s="38"/>
      <c r="H1406" s="38"/>
      <c r="I1406" s="38"/>
      <c r="J1406" s="38"/>
      <c r="K1406" s="38"/>
      <c r="L1406" s="38"/>
      <c r="M1406" s="38"/>
      <c r="QK1406" s="3"/>
      <c r="QL1406" s="1"/>
      <c r="QM1406" s="1"/>
      <c r="QN1406" s="1"/>
      <c r="QO1406" s="1"/>
      <c r="QP1406" s="1"/>
      <c r="QQ1406" s="1"/>
      <c r="QR1406" s="1"/>
    </row>
    <row r="1407" spans="1:460" x14ac:dyDescent="0.2">
      <c r="A1407" s="17"/>
      <c r="B1407" s="18"/>
      <c r="C1407" s="38"/>
      <c r="D1407" s="38"/>
      <c r="E1407" s="38"/>
      <c r="F1407" s="38"/>
      <c r="G1407" s="38"/>
      <c r="H1407" s="38"/>
      <c r="I1407" s="38"/>
      <c r="J1407" s="38"/>
      <c r="K1407" s="38"/>
      <c r="L1407" s="38"/>
      <c r="M1407" s="38"/>
      <c r="QK1407" s="3"/>
      <c r="QL1407" s="1"/>
      <c r="QM1407" s="1"/>
      <c r="QN1407" s="1"/>
      <c r="QO1407" s="1"/>
      <c r="QP1407" s="1"/>
      <c r="QQ1407" s="1"/>
      <c r="QR1407" s="1"/>
    </row>
    <row r="1408" spans="1:460" x14ac:dyDescent="0.2">
      <c r="A1408" s="17"/>
      <c r="B1408" s="18"/>
      <c r="C1408" s="38"/>
      <c r="D1408" s="38"/>
      <c r="E1408" s="38"/>
      <c r="F1408" s="38"/>
      <c r="G1408" s="38"/>
      <c r="H1408" s="38"/>
      <c r="I1408" s="38"/>
      <c r="J1408" s="38"/>
      <c r="K1408" s="38"/>
      <c r="L1408" s="38"/>
      <c r="M1408" s="38"/>
      <c r="QK1408" s="3"/>
      <c r="QL1408" s="1"/>
      <c r="QM1408" s="1"/>
      <c r="QN1408" s="1"/>
      <c r="QO1408" s="1"/>
      <c r="QP1408" s="1"/>
      <c r="QQ1408" s="1"/>
      <c r="QR1408" s="1"/>
    </row>
    <row r="1409" spans="1:460" x14ac:dyDescent="0.2">
      <c r="A1409" s="17"/>
      <c r="B1409" s="18"/>
      <c r="C1409" s="38"/>
      <c r="D1409" s="38"/>
      <c r="E1409" s="38"/>
      <c r="F1409" s="38"/>
      <c r="G1409" s="38"/>
      <c r="H1409" s="38"/>
      <c r="I1409" s="38"/>
      <c r="J1409" s="38"/>
      <c r="K1409" s="38"/>
      <c r="L1409" s="38"/>
      <c r="M1409" s="38"/>
      <c r="QK1409" s="3"/>
      <c r="QL1409" s="1"/>
      <c r="QM1409" s="1"/>
      <c r="QN1409" s="1"/>
      <c r="QO1409" s="1"/>
      <c r="QP1409" s="1"/>
      <c r="QQ1409" s="1"/>
      <c r="QR1409" s="1"/>
    </row>
    <row r="1410" spans="1:460" x14ac:dyDescent="0.2">
      <c r="A1410" s="17"/>
      <c r="B1410" s="18"/>
      <c r="C1410" s="38"/>
      <c r="D1410" s="38"/>
      <c r="E1410" s="38"/>
      <c r="F1410" s="38"/>
      <c r="G1410" s="38"/>
      <c r="H1410" s="38"/>
      <c r="I1410" s="38"/>
      <c r="J1410" s="38"/>
      <c r="K1410" s="38"/>
      <c r="L1410" s="38"/>
      <c r="M1410" s="38"/>
      <c r="QK1410" s="3"/>
      <c r="QL1410" s="1"/>
      <c r="QM1410" s="1"/>
      <c r="QN1410" s="1"/>
      <c r="QO1410" s="1"/>
      <c r="QP1410" s="1"/>
      <c r="QQ1410" s="1"/>
      <c r="QR1410" s="1"/>
    </row>
    <row r="1411" spans="1:460" x14ac:dyDescent="0.2">
      <c r="A1411" s="17"/>
      <c r="B1411" s="18"/>
      <c r="C1411" s="38"/>
      <c r="D1411" s="38"/>
      <c r="E1411" s="38"/>
      <c r="F1411" s="38"/>
      <c r="G1411" s="38"/>
      <c r="H1411" s="38"/>
      <c r="I1411" s="38"/>
      <c r="J1411" s="38"/>
      <c r="K1411" s="38"/>
      <c r="L1411" s="38"/>
      <c r="M1411" s="38"/>
      <c r="QK1411" s="3"/>
      <c r="QL1411" s="1"/>
      <c r="QM1411" s="1"/>
      <c r="QN1411" s="1"/>
      <c r="QO1411" s="1"/>
      <c r="QP1411" s="1"/>
      <c r="QQ1411" s="1"/>
      <c r="QR1411" s="1"/>
    </row>
    <row r="1412" spans="1:460" x14ac:dyDescent="0.2">
      <c r="A1412" s="17"/>
      <c r="B1412" s="18"/>
      <c r="C1412" s="38"/>
      <c r="D1412" s="38"/>
      <c r="E1412" s="38"/>
      <c r="F1412" s="38"/>
      <c r="G1412" s="38"/>
      <c r="H1412" s="38"/>
      <c r="I1412" s="38"/>
      <c r="J1412" s="38"/>
      <c r="K1412" s="38"/>
      <c r="L1412" s="38"/>
      <c r="M1412" s="38"/>
      <c r="QK1412" s="3"/>
      <c r="QL1412" s="1"/>
      <c r="QM1412" s="1"/>
      <c r="QN1412" s="1"/>
      <c r="QO1412" s="1"/>
      <c r="QP1412" s="1"/>
      <c r="QQ1412" s="1"/>
      <c r="QR1412" s="1"/>
    </row>
    <row r="1413" spans="1:460" x14ac:dyDescent="0.2">
      <c r="A1413" s="17"/>
      <c r="B1413" s="18"/>
      <c r="C1413" s="38"/>
      <c r="D1413" s="38"/>
      <c r="E1413" s="38"/>
      <c r="F1413" s="38"/>
      <c r="G1413" s="38"/>
      <c r="H1413" s="38"/>
      <c r="I1413" s="38"/>
      <c r="J1413" s="38"/>
      <c r="K1413" s="38"/>
      <c r="L1413" s="38"/>
      <c r="M1413" s="38"/>
      <c r="QK1413" s="3"/>
      <c r="QL1413" s="1"/>
      <c r="QM1413" s="1"/>
      <c r="QN1413" s="1"/>
      <c r="QO1413" s="1"/>
      <c r="QP1413" s="1"/>
      <c r="QQ1413" s="1"/>
      <c r="QR1413" s="1"/>
    </row>
    <row r="1414" spans="1:460" x14ac:dyDescent="0.2">
      <c r="A1414" s="17"/>
      <c r="B1414" s="18"/>
      <c r="C1414" s="38"/>
      <c r="D1414" s="38"/>
      <c r="E1414" s="38"/>
      <c r="F1414" s="38"/>
      <c r="G1414" s="38"/>
      <c r="H1414" s="38"/>
      <c r="I1414" s="38"/>
      <c r="J1414" s="38"/>
      <c r="K1414" s="38"/>
      <c r="L1414" s="38"/>
      <c r="M1414" s="38"/>
      <c r="QK1414" s="3"/>
      <c r="QL1414" s="1"/>
      <c r="QM1414" s="1"/>
      <c r="QN1414" s="1"/>
      <c r="QO1414" s="1"/>
      <c r="QP1414" s="1"/>
      <c r="QQ1414" s="1"/>
      <c r="QR1414" s="1"/>
    </row>
    <row r="1415" spans="1:460" x14ac:dyDescent="0.2">
      <c r="A1415" s="17"/>
      <c r="B1415" s="18"/>
      <c r="C1415" s="38"/>
      <c r="D1415" s="38"/>
      <c r="E1415" s="38"/>
      <c r="F1415" s="38"/>
      <c r="G1415" s="38"/>
      <c r="H1415" s="38"/>
      <c r="I1415" s="38"/>
      <c r="J1415" s="38"/>
      <c r="K1415" s="38"/>
      <c r="L1415" s="38"/>
      <c r="M1415" s="38"/>
      <c r="QK1415" s="3"/>
      <c r="QL1415" s="1"/>
      <c r="QM1415" s="1"/>
      <c r="QN1415" s="1"/>
      <c r="QO1415" s="1"/>
      <c r="QP1415" s="1"/>
      <c r="QQ1415" s="1"/>
      <c r="QR1415" s="1"/>
    </row>
    <row r="1416" spans="1:460" x14ac:dyDescent="0.2">
      <c r="A1416" s="17"/>
      <c r="B1416" s="18"/>
      <c r="C1416" s="38"/>
      <c r="D1416" s="38"/>
      <c r="E1416" s="38"/>
      <c r="F1416" s="38"/>
      <c r="G1416" s="38"/>
      <c r="H1416" s="38"/>
      <c r="I1416" s="38"/>
      <c r="J1416" s="38"/>
      <c r="K1416" s="38"/>
      <c r="L1416" s="38"/>
      <c r="M1416" s="38"/>
      <c r="QK1416" s="3"/>
      <c r="QL1416" s="1"/>
      <c r="QM1416" s="1"/>
      <c r="QN1416" s="1"/>
      <c r="QO1416" s="1"/>
      <c r="QP1416" s="1"/>
      <c r="QQ1416" s="1"/>
      <c r="QR1416" s="1"/>
    </row>
    <row r="1417" spans="1:460" x14ac:dyDescent="0.2">
      <c r="A1417" s="17"/>
      <c r="B1417" s="18"/>
      <c r="C1417" s="38"/>
      <c r="D1417" s="38"/>
      <c r="E1417" s="38"/>
      <c r="F1417" s="38"/>
      <c r="G1417" s="38"/>
      <c r="H1417" s="38"/>
      <c r="I1417" s="38"/>
      <c r="J1417" s="38"/>
      <c r="K1417" s="38"/>
      <c r="L1417" s="38"/>
      <c r="M1417" s="38"/>
      <c r="QK1417" s="3"/>
      <c r="QL1417" s="1"/>
      <c r="QM1417" s="1"/>
      <c r="QN1417" s="1"/>
      <c r="QO1417" s="1"/>
      <c r="QP1417" s="1"/>
      <c r="QQ1417" s="1"/>
      <c r="QR1417" s="1"/>
    </row>
    <row r="1418" spans="1:460" x14ac:dyDescent="0.2">
      <c r="A1418" s="17"/>
      <c r="B1418" s="18"/>
      <c r="C1418" s="38"/>
      <c r="D1418" s="38"/>
      <c r="E1418" s="38"/>
      <c r="F1418" s="38"/>
      <c r="G1418" s="38"/>
      <c r="H1418" s="38"/>
      <c r="I1418" s="38"/>
      <c r="J1418" s="38"/>
      <c r="K1418" s="38"/>
      <c r="L1418" s="38"/>
      <c r="M1418" s="38"/>
      <c r="QK1418" s="3"/>
      <c r="QL1418" s="1"/>
      <c r="QM1418" s="1"/>
      <c r="QN1418" s="1"/>
      <c r="QO1418" s="1"/>
      <c r="QP1418" s="1"/>
      <c r="QQ1418" s="1"/>
      <c r="QR1418" s="1"/>
    </row>
    <row r="1419" spans="1:460" x14ac:dyDescent="0.2">
      <c r="A1419" s="17"/>
      <c r="B1419" s="18"/>
      <c r="C1419" s="38"/>
      <c r="D1419" s="38"/>
      <c r="E1419" s="38"/>
      <c r="F1419" s="38"/>
      <c r="G1419" s="38"/>
      <c r="H1419" s="38"/>
      <c r="I1419" s="38"/>
      <c r="J1419" s="38"/>
      <c r="K1419" s="38"/>
      <c r="L1419" s="38"/>
      <c r="M1419" s="38"/>
      <c r="QK1419" s="3"/>
      <c r="QL1419" s="1"/>
      <c r="QM1419" s="1"/>
      <c r="QN1419" s="1"/>
      <c r="QO1419" s="1"/>
      <c r="QP1419" s="1"/>
      <c r="QQ1419" s="1"/>
      <c r="QR1419" s="1"/>
    </row>
    <row r="1420" spans="1:460" x14ac:dyDescent="0.2">
      <c r="A1420" s="17"/>
      <c r="B1420" s="18"/>
      <c r="C1420" s="38"/>
      <c r="D1420" s="38"/>
      <c r="E1420" s="38"/>
      <c r="F1420" s="38"/>
      <c r="G1420" s="38"/>
      <c r="H1420" s="38"/>
      <c r="I1420" s="38"/>
      <c r="J1420" s="38"/>
      <c r="K1420" s="38"/>
      <c r="L1420" s="38"/>
      <c r="M1420" s="38"/>
      <c r="QK1420" s="3"/>
      <c r="QL1420" s="1"/>
      <c r="QM1420" s="1"/>
      <c r="QN1420" s="1"/>
      <c r="QO1420" s="1"/>
      <c r="QP1420" s="1"/>
      <c r="QQ1420" s="1"/>
      <c r="QR1420" s="1"/>
    </row>
    <row r="1421" spans="1:460" x14ac:dyDescent="0.2">
      <c r="A1421" s="17"/>
      <c r="B1421" s="18"/>
      <c r="C1421" s="38"/>
      <c r="D1421" s="38"/>
      <c r="E1421" s="38"/>
      <c r="F1421" s="38"/>
      <c r="G1421" s="38"/>
      <c r="H1421" s="38"/>
      <c r="I1421" s="38"/>
      <c r="J1421" s="38"/>
      <c r="K1421" s="38"/>
      <c r="L1421" s="38"/>
      <c r="M1421" s="38"/>
      <c r="QK1421" s="3"/>
      <c r="QL1421" s="1"/>
      <c r="QM1421" s="1"/>
      <c r="QN1421" s="1"/>
      <c r="QO1421" s="1"/>
      <c r="QP1421" s="1"/>
      <c r="QQ1421" s="1"/>
      <c r="QR1421" s="1"/>
    </row>
    <row r="1422" spans="1:460" x14ac:dyDescent="0.2">
      <c r="A1422" s="17"/>
      <c r="B1422" s="18"/>
      <c r="C1422" s="38"/>
      <c r="D1422" s="38"/>
      <c r="E1422" s="38"/>
      <c r="F1422" s="38"/>
      <c r="G1422" s="38"/>
      <c r="H1422" s="38"/>
      <c r="I1422" s="38"/>
      <c r="J1422" s="38"/>
      <c r="K1422" s="38"/>
      <c r="L1422" s="38"/>
      <c r="M1422" s="38"/>
      <c r="QK1422" s="3"/>
      <c r="QL1422" s="1"/>
      <c r="QM1422" s="1"/>
      <c r="QN1422" s="1"/>
      <c r="QO1422" s="1"/>
      <c r="QP1422" s="1"/>
      <c r="QQ1422" s="1"/>
      <c r="QR1422" s="1"/>
    </row>
    <row r="1423" spans="1:460" x14ac:dyDescent="0.2">
      <c r="A1423" s="17"/>
      <c r="B1423" s="18"/>
      <c r="C1423" s="38"/>
      <c r="D1423" s="38"/>
      <c r="E1423" s="38"/>
      <c r="F1423" s="38"/>
      <c r="G1423" s="38"/>
      <c r="H1423" s="38"/>
      <c r="I1423" s="38"/>
      <c r="J1423" s="38"/>
      <c r="K1423" s="38"/>
      <c r="L1423" s="38"/>
      <c r="M1423" s="38"/>
      <c r="QK1423" s="3"/>
      <c r="QL1423" s="1"/>
      <c r="QM1423" s="1"/>
      <c r="QN1423" s="1"/>
      <c r="QO1423" s="1"/>
      <c r="QP1423" s="1"/>
      <c r="QQ1423" s="1"/>
      <c r="QR1423" s="1"/>
    </row>
    <row r="1424" spans="1:460" x14ac:dyDescent="0.2">
      <c r="A1424" s="17"/>
      <c r="B1424" s="18"/>
      <c r="C1424" s="38"/>
      <c r="D1424" s="38"/>
      <c r="E1424" s="38"/>
      <c r="F1424" s="38"/>
      <c r="G1424" s="38"/>
      <c r="H1424" s="38"/>
      <c r="I1424" s="38"/>
      <c r="J1424" s="38"/>
      <c r="K1424" s="38"/>
      <c r="L1424" s="38"/>
      <c r="M1424" s="38"/>
      <c r="QK1424" s="3"/>
      <c r="QL1424" s="1"/>
      <c r="QM1424" s="1"/>
      <c r="QN1424" s="1"/>
      <c r="QO1424" s="1"/>
      <c r="QP1424" s="1"/>
      <c r="QQ1424" s="1"/>
      <c r="QR1424" s="1"/>
    </row>
    <row r="1425" spans="1:460" x14ac:dyDescent="0.2">
      <c r="A1425" s="17"/>
      <c r="B1425" s="18"/>
      <c r="C1425" s="38"/>
      <c r="D1425" s="38"/>
      <c r="E1425" s="38"/>
      <c r="F1425" s="38"/>
      <c r="G1425" s="38"/>
      <c r="H1425" s="38"/>
      <c r="I1425" s="38"/>
      <c r="J1425" s="38"/>
      <c r="K1425" s="38"/>
      <c r="L1425" s="38"/>
      <c r="M1425" s="38"/>
      <c r="QK1425" s="3"/>
      <c r="QL1425" s="1"/>
      <c r="QM1425" s="1"/>
      <c r="QN1425" s="1"/>
      <c r="QO1425" s="1"/>
      <c r="QP1425" s="1"/>
      <c r="QQ1425" s="1"/>
      <c r="QR1425" s="1"/>
    </row>
    <row r="1426" spans="1:460" x14ac:dyDescent="0.2">
      <c r="A1426" s="17"/>
      <c r="B1426" s="18"/>
      <c r="C1426" s="38"/>
      <c r="D1426" s="38"/>
      <c r="E1426" s="38"/>
      <c r="F1426" s="38"/>
      <c r="G1426" s="38"/>
      <c r="H1426" s="38"/>
      <c r="I1426" s="38"/>
      <c r="J1426" s="38"/>
      <c r="K1426" s="38"/>
      <c r="L1426" s="38"/>
      <c r="M1426" s="38"/>
      <c r="QK1426" s="3"/>
      <c r="QL1426" s="1"/>
      <c r="QM1426" s="1"/>
      <c r="QN1426" s="1"/>
      <c r="QO1426" s="1"/>
      <c r="QP1426" s="1"/>
      <c r="QQ1426" s="1"/>
      <c r="QR1426" s="1"/>
    </row>
    <row r="1427" spans="1:460" x14ac:dyDescent="0.2">
      <c r="A1427" s="17"/>
      <c r="B1427" s="18"/>
      <c r="C1427" s="38"/>
      <c r="D1427" s="38"/>
      <c r="E1427" s="38"/>
      <c r="F1427" s="38"/>
      <c r="G1427" s="38"/>
      <c r="H1427" s="38"/>
      <c r="I1427" s="38"/>
      <c r="J1427" s="38"/>
      <c r="K1427" s="38"/>
      <c r="L1427" s="38"/>
      <c r="M1427" s="38"/>
      <c r="QK1427" s="3"/>
      <c r="QL1427" s="1"/>
      <c r="QM1427" s="1"/>
      <c r="QN1427" s="1"/>
      <c r="QO1427" s="1"/>
      <c r="QP1427" s="1"/>
      <c r="QQ1427" s="1"/>
      <c r="QR1427" s="1"/>
    </row>
    <row r="1428" spans="1:460" x14ac:dyDescent="0.2">
      <c r="A1428" s="17"/>
      <c r="B1428" s="18"/>
      <c r="C1428" s="38"/>
      <c r="D1428" s="38"/>
      <c r="E1428" s="38"/>
      <c r="F1428" s="38"/>
      <c r="G1428" s="38"/>
      <c r="H1428" s="38"/>
      <c r="I1428" s="38"/>
      <c r="J1428" s="38"/>
      <c r="K1428" s="38"/>
      <c r="L1428" s="38"/>
      <c r="M1428" s="38"/>
      <c r="QK1428" s="3"/>
      <c r="QL1428" s="1"/>
      <c r="QM1428" s="1"/>
      <c r="QN1428" s="1"/>
      <c r="QO1428" s="1"/>
      <c r="QP1428" s="1"/>
      <c r="QQ1428" s="1"/>
      <c r="QR1428" s="1"/>
    </row>
    <row r="1429" spans="1:460" x14ac:dyDescent="0.2">
      <c r="A1429" s="17"/>
      <c r="B1429" s="18"/>
      <c r="C1429" s="38"/>
      <c r="D1429" s="38"/>
      <c r="E1429" s="38"/>
      <c r="F1429" s="38"/>
      <c r="G1429" s="38"/>
      <c r="H1429" s="38"/>
      <c r="I1429" s="38"/>
      <c r="J1429" s="38"/>
      <c r="K1429" s="38"/>
      <c r="L1429" s="38"/>
      <c r="M1429" s="38"/>
      <c r="QK1429" s="3"/>
      <c r="QL1429" s="1"/>
      <c r="QM1429" s="1"/>
      <c r="QN1429" s="1"/>
      <c r="QO1429" s="1"/>
      <c r="QP1429" s="1"/>
      <c r="QQ1429" s="1"/>
      <c r="QR1429" s="1"/>
    </row>
    <row r="1430" spans="1:460" x14ac:dyDescent="0.2">
      <c r="A1430" s="17"/>
      <c r="B1430" s="18"/>
      <c r="C1430" s="38"/>
      <c r="D1430" s="38"/>
      <c r="E1430" s="38"/>
      <c r="F1430" s="38"/>
      <c r="G1430" s="38"/>
      <c r="H1430" s="38"/>
      <c r="I1430" s="38"/>
      <c r="J1430" s="38"/>
      <c r="K1430" s="38"/>
      <c r="L1430" s="38"/>
      <c r="M1430" s="38"/>
      <c r="QK1430" s="3"/>
      <c r="QL1430" s="1"/>
      <c r="QM1430" s="1"/>
      <c r="QN1430" s="1"/>
      <c r="QO1430" s="1"/>
      <c r="QP1430" s="1"/>
      <c r="QQ1430" s="1"/>
      <c r="QR1430" s="1"/>
    </row>
    <row r="1431" spans="1:460" x14ac:dyDescent="0.2">
      <c r="A1431" s="17"/>
      <c r="B1431" s="18"/>
      <c r="C1431" s="38"/>
      <c r="D1431" s="38"/>
      <c r="E1431" s="38"/>
      <c r="F1431" s="38"/>
      <c r="G1431" s="38"/>
      <c r="H1431" s="38"/>
      <c r="I1431" s="38"/>
      <c r="J1431" s="38"/>
      <c r="K1431" s="38"/>
      <c r="L1431" s="38"/>
      <c r="M1431" s="38"/>
      <c r="QK1431" s="3"/>
      <c r="QL1431" s="1"/>
      <c r="QM1431" s="1"/>
      <c r="QN1431" s="1"/>
      <c r="QO1431" s="1"/>
      <c r="QP1431" s="1"/>
      <c r="QQ1431" s="1"/>
      <c r="QR1431" s="1"/>
    </row>
    <row r="1432" spans="1:460" x14ac:dyDescent="0.2">
      <c r="A1432" s="17"/>
      <c r="B1432" s="18"/>
      <c r="C1432" s="38"/>
      <c r="D1432" s="38"/>
      <c r="E1432" s="38"/>
      <c r="F1432" s="38"/>
      <c r="G1432" s="38"/>
      <c r="H1432" s="38"/>
      <c r="I1432" s="38"/>
      <c r="J1432" s="38"/>
      <c r="K1432" s="38"/>
      <c r="L1432" s="38"/>
      <c r="M1432" s="38"/>
      <c r="QK1432" s="3"/>
      <c r="QL1432" s="1"/>
      <c r="QM1432" s="1"/>
      <c r="QN1432" s="1"/>
      <c r="QO1432" s="1"/>
      <c r="QP1432" s="1"/>
      <c r="QQ1432" s="1"/>
      <c r="QR1432" s="1"/>
    </row>
    <row r="1433" spans="1:460" x14ac:dyDescent="0.2">
      <c r="A1433" s="17"/>
      <c r="B1433" s="18"/>
      <c r="C1433" s="38"/>
      <c r="D1433" s="38"/>
      <c r="E1433" s="38"/>
      <c r="F1433" s="38"/>
      <c r="G1433" s="38"/>
      <c r="H1433" s="38"/>
      <c r="I1433" s="38"/>
      <c r="J1433" s="38"/>
      <c r="K1433" s="38"/>
      <c r="L1433" s="38"/>
      <c r="M1433" s="38"/>
      <c r="QK1433" s="3"/>
      <c r="QL1433" s="1"/>
      <c r="QM1433" s="1"/>
      <c r="QN1433" s="1"/>
      <c r="QO1433" s="1"/>
      <c r="QP1433" s="1"/>
      <c r="QQ1433" s="1"/>
      <c r="QR1433" s="1"/>
    </row>
    <row r="1434" spans="1:460" x14ac:dyDescent="0.2">
      <c r="A1434" s="17"/>
      <c r="B1434" s="18"/>
      <c r="C1434" s="38"/>
      <c r="D1434" s="38"/>
      <c r="E1434" s="38"/>
      <c r="F1434" s="38"/>
      <c r="G1434" s="38"/>
      <c r="H1434" s="38"/>
      <c r="I1434" s="38"/>
      <c r="J1434" s="38"/>
      <c r="K1434" s="38"/>
      <c r="L1434" s="38"/>
      <c r="M1434" s="38"/>
      <c r="QK1434" s="3"/>
      <c r="QL1434" s="1"/>
      <c r="QM1434" s="1"/>
      <c r="QN1434" s="1"/>
      <c r="QO1434" s="1"/>
      <c r="QP1434" s="1"/>
      <c r="QQ1434" s="1"/>
      <c r="QR1434" s="1"/>
    </row>
    <row r="1435" spans="1:460" x14ac:dyDescent="0.2">
      <c r="A1435" s="17"/>
      <c r="B1435" s="18"/>
      <c r="C1435" s="38"/>
      <c r="D1435" s="38"/>
      <c r="E1435" s="38"/>
      <c r="F1435" s="38"/>
      <c r="G1435" s="38"/>
      <c r="H1435" s="38"/>
      <c r="I1435" s="38"/>
      <c r="J1435" s="38"/>
      <c r="K1435" s="38"/>
      <c r="L1435" s="38"/>
      <c r="M1435" s="38"/>
      <c r="QK1435" s="3"/>
      <c r="QL1435" s="1"/>
      <c r="QM1435" s="1"/>
      <c r="QN1435" s="1"/>
      <c r="QO1435" s="1"/>
      <c r="QP1435" s="1"/>
      <c r="QQ1435" s="1"/>
      <c r="QR1435" s="1"/>
    </row>
    <row r="1436" spans="1:460" x14ac:dyDescent="0.2">
      <c r="A1436" s="17"/>
      <c r="B1436" s="18"/>
      <c r="C1436" s="38"/>
      <c r="D1436" s="38"/>
      <c r="E1436" s="38"/>
      <c r="F1436" s="38"/>
      <c r="G1436" s="38"/>
      <c r="H1436" s="38"/>
      <c r="I1436" s="38"/>
      <c r="J1436" s="38"/>
      <c r="K1436" s="38"/>
      <c r="L1436" s="38"/>
      <c r="M1436" s="38"/>
      <c r="QK1436" s="3"/>
      <c r="QL1436" s="1"/>
      <c r="QM1436" s="1"/>
      <c r="QN1436" s="1"/>
      <c r="QO1436" s="1"/>
      <c r="QP1436" s="1"/>
      <c r="QQ1436" s="1"/>
      <c r="QR1436" s="1"/>
    </row>
    <row r="1437" spans="1:460" x14ac:dyDescent="0.2">
      <c r="A1437" s="17"/>
      <c r="B1437" s="18"/>
      <c r="C1437" s="38"/>
      <c r="D1437" s="38"/>
      <c r="E1437" s="38"/>
      <c r="F1437" s="38"/>
      <c r="G1437" s="38"/>
      <c r="H1437" s="38"/>
      <c r="I1437" s="38"/>
      <c r="J1437" s="38"/>
      <c r="K1437" s="38"/>
      <c r="L1437" s="38"/>
      <c r="M1437" s="38"/>
      <c r="QK1437" s="3"/>
      <c r="QL1437" s="1"/>
      <c r="QM1437" s="1"/>
      <c r="QN1437" s="1"/>
      <c r="QO1437" s="1"/>
      <c r="QP1437" s="1"/>
      <c r="QQ1437" s="1"/>
      <c r="QR1437" s="1"/>
    </row>
    <row r="1438" spans="1:460" x14ac:dyDescent="0.2">
      <c r="A1438" s="17"/>
      <c r="B1438" s="18"/>
      <c r="C1438" s="38"/>
      <c r="D1438" s="38"/>
      <c r="E1438" s="38"/>
      <c r="F1438" s="38"/>
      <c r="G1438" s="38"/>
      <c r="H1438" s="38"/>
      <c r="I1438" s="38"/>
      <c r="J1438" s="38"/>
      <c r="K1438" s="38"/>
      <c r="L1438" s="38"/>
      <c r="M1438" s="38"/>
      <c r="QK1438" s="3"/>
      <c r="QL1438" s="1"/>
      <c r="QM1438" s="1"/>
      <c r="QN1438" s="1"/>
      <c r="QO1438" s="1"/>
      <c r="QP1438" s="1"/>
      <c r="QQ1438" s="1"/>
      <c r="QR1438" s="1"/>
    </row>
    <row r="1439" spans="1:460" x14ac:dyDescent="0.2">
      <c r="A1439" s="17"/>
      <c r="B1439" s="18"/>
      <c r="C1439" s="38"/>
      <c r="D1439" s="38"/>
      <c r="E1439" s="38"/>
      <c r="F1439" s="38"/>
      <c r="G1439" s="38"/>
      <c r="H1439" s="38"/>
      <c r="I1439" s="38"/>
      <c r="J1439" s="38"/>
      <c r="K1439" s="38"/>
      <c r="L1439" s="38"/>
      <c r="M1439" s="38"/>
      <c r="QK1439" s="3"/>
      <c r="QL1439" s="1"/>
      <c r="QM1439" s="1"/>
      <c r="QN1439" s="1"/>
      <c r="QO1439" s="1"/>
      <c r="QP1439" s="1"/>
      <c r="QQ1439" s="1"/>
      <c r="QR1439" s="1"/>
    </row>
    <row r="1440" spans="1:460" x14ac:dyDescent="0.2">
      <c r="A1440" s="17"/>
      <c r="B1440" s="18"/>
      <c r="C1440" s="38"/>
      <c r="D1440" s="38"/>
      <c r="E1440" s="38"/>
      <c r="F1440" s="38"/>
      <c r="G1440" s="38"/>
      <c r="H1440" s="38"/>
      <c r="I1440" s="38"/>
      <c r="J1440" s="38"/>
      <c r="K1440" s="38"/>
      <c r="L1440" s="38"/>
      <c r="M1440" s="38"/>
      <c r="QK1440" s="3"/>
      <c r="QL1440" s="1"/>
      <c r="QM1440" s="1"/>
      <c r="QN1440" s="1"/>
      <c r="QO1440" s="1"/>
      <c r="QP1440" s="1"/>
      <c r="QQ1440" s="1"/>
      <c r="QR1440" s="1"/>
    </row>
    <row r="1441" spans="1:460" x14ac:dyDescent="0.2">
      <c r="A1441" s="17"/>
      <c r="B1441" s="18"/>
      <c r="C1441" s="38"/>
      <c r="D1441" s="38"/>
      <c r="E1441" s="38"/>
      <c r="F1441" s="38"/>
      <c r="G1441" s="38"/>
      <c r="H1441" s="38"/>
      <c r="I1441" s="38"/>
      <c r="J1441" s="38"/>
      <c r="K1441" s="38"/>
      <c r="L1441" s="38"/>
      <c r="M1441" s="38"/>
      <c r="QK1441" s="3"/>
      <c r="QL1441" s="1"/>
      <c r="QM1441" s="1"/>
      <c r="QN1441" s="1"/>
      <c r="QO1441" s="1"/>
      <c r="QP1441" s="1"/>
      <c r="QQ1441" s="1"/>
      <c r="QR1441" s="1"/>
    </row>
    <row r="1442" spans="1:460" x14ac:dyDescent="0.2">
      <c r="A1442" s="17"/>
      <c r="B1442" s="18"/>
      <c r="C1442" s="38"/>
      <c r="D1442" s="38"/>
      <c r="E1442" s="38"/>
      <c r="F1442" s="38"/>
      <c r="G1442" s="38"/>
      <c r="H1442" s="38"/>
      <c r="I1442" s="38"/>
      <c r="J1442" s="38"/>
      <c r="K1442" s="38"/>
      <c r="L1442" s="38"/>
      <c r="M1442" s="38"/>
      <c r="QK1442" s="3"/>
      <c r="QL1442" s="1"/>
      <c r="QM1442" s="1"/>
      <c r="QN1442" s="1"/>
      <c r="QO1442" s="1"/>
      <c r="QP1442" s="1"/>
      <c r="QQ1442" s="1"/>
      <c r="QR1442" s="1"/>
    </row>
    <row r="1443" spans="1:460" x14ac:dyDescent="0.2">
      <c r="A1443" s="17"/>
      <c r="B1443" s="18"/>
      <c r="C1443" s="38"/>
      <c r="D1443" s="38"/>
      <c r="E1443" s="38"/>
      <c r="F1443" s="38"/>
      <c r="G1443" s="38"/>
      <c r="H1443" s="38"/>
      <c r="I1443" s="38"/>
      <c r="J1443" s="38"/>
      <c r="K1443" s="38"/>
      <c r="L1443" s="38"/>
      <c r="M1443" s="38"/>
      <c r="QK1443" s="3"/>
      <c r="QL1443" s="1"/>
      <c r="QM1443" s="1"/>
      <c r="QN1443" s="1"/>
      <c r="QO1443" s="1"/>
      <c r="QP1443" s="1"/>
      <c r="QQ1443" s="1"/>
      <c r="QR1443" s="1"/>
    </row>
    <row r="1444" spans="1:460" x14ac:dyDescent="0.2">
      <c r="A1444" s="17"/>
      <c r="B1444" s="18"/>
      <c r="C1444" s="38"/>
      <c r="D1444" s="38"/>
      <c r="E1444" s="38"/>
      <c r="F1444" s="38"/>
      <c r="G1444" s="38"/>
      <c r="H1444" s="38"/>
      <c r="I1444" s="38"/>
      <c r="J1444" s="38"/>
      <c r="K1444" s="38"/>
      <c r="L1444" s="38"/>
      <c r="M1444" s="38"/>
      <c r="QK1444" s="3"/>
      <c r="QL1444" s="1"/>
      <c r="QM1444" s="1"/>
      <c r="QN1444" s="1"/>
      <c r="QO1444" s="1"/>
      <c r="QP1444" s="1"/>
      <c r="QQ1444" s="1"/>
      <c r="QR1444" s="1"/>
    </row>
    <row r="1445" spans="1:460" x14ac:dyDescent="0.2">
      <c r="A1445" s="17"/>
      <c r="B1445" s="18"/>
      <c r="C1445" s="38"/>
      <c r="D1445" s="38"/>
      <c r="E1445" s="38"/>
      <c r="F1445" s="38"/>
      <c r="G1445" s="38"/>
      <c r="H1445" s="38"/>
      <c r="I1445" s="38"/>
      <c r="J1445" s="38"/>
      <c r="K1445" s="38"/>
      <c r="L1445" s="38"/>
      <c r="M1445" s="38"/>
      <c r="QK1445" s="3"/>
      <c r="QL1445" s="1"/>
      <c r="QM1445" s="1"/>
      <c r="QN1445" s="1"/>
      <c r="QO1445" s="1"/>
      <c r="QP1445" s="1"/>
      <c r="QQ1445" s="1"/>
      <c r="QR1445" s="1"/>
    </row>
    <row r="1446" spans="1:460" x14ac:dyDescent="0.2">
      <c r="A1446" s="17"/>
      <c r="B1446" s="18"/>
      <c r="C1446" s="38"/>
      <c r="D1446" s="38"/>
      <c r="E1446" s="38"/>
      <c r="F1446" s="38"/>
      <c r="G1446" s="38"/>
      <c r="H1446" s="38"/>
      <c r="I1446" s="38"/>
      <c r="J1446" s="38"/>
      <c r="K1446" s="38"/>
      <c r="L1446" s="38"/>
      <c r="M1446" s="38"/>
      <c r="QK1446" s="3"/>
      <c r="QL1446" s="1"/>
      <c r="QM1446" s="1"/>
      <c r="QN1446" s="1"/>
      <c r="QO1446" s="1"/>
      <c r="QP1446" s="1"/>
      <c r="QQ1446" s="1"/>
      <c r="QR1446" s="1"/>
    </row>
    <row r="1447" spans="1:460" x14ac:dyDescent="0.2">
      <c r="A1447" s="17"/>
      <c r="B1447" s="18"/>
      <c r="C1447" s="38"/>
      <c r="D1447" s="38"/>
      <c r="E1447" s="38"/>
      <c r="F1447" s="38"/>
      <c r="G1447" s="38"/>
      <c r="H1447" s="38"/>
      <c r="I1447" s="38"/>
      <c r="J1447" s="38"/>
      <c r="K1447" s="38"/>
      <c r="L1447" s="38"/>
      <c r="M1447" s="38"/>
      <c r="QK1447" s="3"/>
      <c r="QL1447" s="1"/>
      <c r="QM1447" s="1"/>
      <c r="QN1447" s="1"/>
      <c r="QO1447" s="1"/>
      <c r="QP1447" s="1"/>
      <c r="QQ1447" s="1"/>
      <c r="QR1447" s="1"/>
    </row>
    <row r="1448" spans="1:460" x14ac:dyDescent="0.2">
      <c r="A1448" s="17"/>
      <c r="B1448" s="18"/>
      <c r="C1448" s="38"/>
      <c r="D1448" s="38"/>
      <c r="E1448" s="38"/>
      <c r="F1448" s="38"/>
      <c r="G1448" s="38"/>
      <c r="H1448" s="38"/>
      <c r="I1448" s="38"/>
      <c r="J1448" s="38"/>
      <c r="K1448" s="38"/>
      <c r="L1448" s="38"/>
      <c r="M1448" s="38"/>
      <c r="QK1448" s="3"/>
      <c r="QL1448" s="1"/>
      <c r="QM1448" s="1"/>
      <c r="QN1448" s="1"/>
      <c r="QO1448" s="1"/>
      <c r="QP1448" s="1"/>
      <c r="QQ1448" s="1"/>
      <c r="QR1448" s="1"/>
    </row>
    <row r="1449" spans="1:460" x14ac:dyDescent="0.2">
      <c r="A1449" s="17"/>
      <c r="B1449" s="18"/>
      <c r="C1449" s="38"/>
      <c r="D1449" s="38"/>
      <c r="E1449" s="38"/>
      <c r="F1449" s="38"/>
      <c r="G1449" s="38"/>
      <c r="H1449" s="38"/>
      <c r="I1449" s="38"/>
      <c r="J1449" s="38"/>
      <c r="K1449" s="38"/>
      <c r="L1449" s="38"/>
      <c r="M1449" s="38"/>
      <c r="QK1449" s="3"/>
      <c r="QL1449" s="1"/>
      <c r="QM1449" s="1"/>
      <c r="QN1449" s="1"/>
      <c r="QO1449" s="1"/>
      <c r="QP1449" s="1"/>
      <c r="QQ1449" s="1"/>
      <c r="QR1449" s="1"/>
    </row>
    <row r="1450" spans="1:460" x14ac:dyDescent="0.2">
      <c r="A1450" s="17"/>
      <c r="B1450" s="18"/>
      <c r="C1450" s="38"/>
      <c r="D1450" s="38"/>
      <c r="E1450" s="38"/>
      <c r="F1450" s="38"/>
      <c r="G1450" s="38"/>
      <c r="H1450" s="38"/>
      <c r="I1450" s="38"/>
      <c r="J1450" s="38"/>
      <c r="K1450" s="38"/>
      <c r="L1450" s="38"/>
      <c r="M1450" s="38"/>
      <c r="QK1450" s="3"/>
      <c r="QL1450" s="1"/>
      <c r="QM1450" s="1"/>
      <c r="QN1450" s="1"/>
      <c r="QO1450" s="1"/>
      <c r="QP1450" s="1"/>
      <c r="QQ1450" s="1"/>
      <c r="QR1450" s="1"/>
    </row>
    <row r="1451" spans="1:460" x14ac:dyDescent="0.2">
      <c r="A1451" s="17"/>
      <c r="B1451" s="18"/>
      <c r="C1451" s="38"/>
      <c r="D1451" s="38"/>
      <c r="E1451" s="38"/>
      <c r="F1451" s="38"/>
      <c r="G1451" s="38"/>
      <c r="H1451" s="38"/>
      <c r="I1451" s="38"/>
      <c r="J1451" s="38"/>
      <c r="K1451" s="38"/>
      <c r="L1451" s="38"/>
      <c r="M1451" s="38"/>
      <c r="QK1451" s="3"/>
      <c r="QL1451" s="1"/>
      <c r="QM1451" s="1"/>
      <c r="QN1451" s="1"/>
      <c r="QO1451" s="1"/>
      <c r="QP1451" s="1"/>
      <c r="QQ1451" s="1"/>
      <c r="QR1451" s="1"/>
    </row>
    <row r="1452" spans="1:460" x14ac:dyDescent="0.2">
      <c r="A1452" s="17"/>
      <c r="B1452" s="18"/>
      <c r="C1452" s="38"/>
      <c r="D1452" s="38"/>
      <c r="E1452" s="38"/>
      <c r="F1452" s="38"/>
      <c r="G1452" s="38"/>
      <c r="H1452" s="38"/>
      <c r="I1452" s="38"/>
      <c r="J1452" s="38"/>
      <c r="K1452" s="38"/>
      <c r="L1452" s="38"/>
      <c r="M1452" s="38"/>
      <c r="QK1452" s="3"/>
      <c r="QL1452" s="1"/>
      <c r="QM1452" s="1"/>
      <c r="QN1452" s="1"/>
      <c r="QO1452" s="1"/>
      <c r="QP1452" s="1"/>
      <c r="QQ1452" s="1"/>
      <c r="QR1452" s="1"/>
    </row>
    <row r="1453" spans="1:460" x14ac:dyDescent="0.2">
      <c r="A1453" s="17"/>
      <c r="B1453" s="18"/>
      <c r="C1453" s="38"/>
      <c r="D1453" s="38"/>
      <c r="E1453" s="38"/>
      <c r="F1453" s="38"/>
      <c r="G1453" s="38"/>
      <c r="H1453" s="38"/>
      <c r="I1453" s="38"/>
      <c r="J1453" s="38"/>
      <c r="K1453" s="38"/>
      <c r="L1453" s="38"/>
      <c r="M1453" s="38"/>
      <c r="QK1453" s="3"/>
      <c r="QL1453" s="1"/>
      <c r="QM1453" s="1"/>
      <c r="QN1453" s="1"/>
      <c r="QO1453" s="1"/>
      <c r="QP1453" s="1"/>
      <c r="QQ1453" s="1"/>
      <c r="QR1453" s="1"/>
    </row>
    <row r="1454" spans="1:460" x14ac:dyDescent="0.2">
      <c r="A1454" s="17"/>
      <c r="B1454" s="18"/>
      <c r="C1454" s="38"/>
      <c r="D1454" s="38"/>
      <c r="E1454" s="38"/>
      <c r="F1454" s="38"/>
      <c r="G1454" s="38"/>
      <c r="H1454" s="38"/>
      <c r="I1454" s="38"/>
      <c r="J1454" s="38"/>
      <c r="K1454" s="38"/>
      <c r="L1454" s="38"/>
      <c r="M1454" s="38"/>
      <c r="QK1454" s="3"/>
      <c r="QL1454" s="1"/>
      <c r="QM1454" s="1"/>
      <c r="QN1454" s="1"/>
      <c r="QO1454" s="1"/>
      <c r="QP1454" s="1"/>
      <c r="QQ1454" s="1"/>
      <c r="QR1454" s="1"/>
    </row>
    <row r="1455" spans="1:460" x14ac:dyDescent="0.2">
      <c r="A1455" s="17"/>
      <c r="B1455" s="18"/>
      <c r="C1455" s="38"/>
      <c r="D1455" s="38"/>
      <c r="E1455" s="38"/>
      <c r="F1455" s="38"/>
      <c r="G1455" s="38"/>
      <c r="H1455" s="38"/>
      <c r="I1455" s="38"/>
      <c r="J1455" s="38"/>
      <c r="K1455" s="38"/>
      <c r="L1455" s="38"/>
      <c r="M1455" s="38"/>
      <c r="QK1455" s="3"/>
      <c r="QL1455" s="1"/>
      <c r="QM1455" s="1"/>
      <c r="QN1455" s="1"/>
      <c r="QO1455" s="1"/>
      <c r="QP1455" s="1"/>
      <c r="QQ1455" s="1"/>
      <c r="QR1455" s="1"/>
    </row>
    <row r="1456" spans="1:460" x14ac:dyDescent="0.2">
      <c r="A1456" s="17"/>
      <c r="B1456" s="18"/>
      <c r="C1456" s="38"/>
      <c r="D1456" s="38"/>
      <c r="E1456" s="38"/>
      <c r="F1456" s="38"/>
      <c r="G1456" s="38"/>
      <c r="H1456" s="38"/>
      <c r="I1456" s="38"/>
      <c r="J1456" s="38"/>
      <c r="K1456" s="38"/>
      <c r="L1456" s="38"/>
      <c r="M1456" s="38"/>
      <c r="QK1456" s="3"/>
      <c r="QL1456" s="1"/>
      <c r="QM1456" s="1"/>
      <c r="QN1456" s="1"/>
      <c r="QO1456" s="1"/>
      <c r="QP1456" s="1"/>
      <c r="QQ1456" s="1"/>
      <c r="QR1456" s="1"/>
    </row>
    <row r="1457" spans="1:460" x14ac:dyDescent="0.2">
      <c r="A1457" s="17"/>
      <c r="B1457" s="18"/>
      <c r="C1457" s="38"/>
      <c r="D1457" s="38"/>
      <c r="E1457" s="38"/>
      <c r="F1457" s="38"/>
      <c r="G1457" s="38"/>
      <c r="H1457" s="38"/>
      <c r="I1457" s="38"/>
      <c r="J1457" s="38"/>
      <c r="K1457" s="38"/>
      <c r="L1457" s="38"/>
      <c r="M1457" s="38"/>
      <c r="QK1457" s="3"/>
      <c r="QL1457" s="1"/>
      <c r="QM1457" s="1"/>
      <c r="QN1457" s="1"/>
      <c r="QO1457" s="1"/>
      <c r="QP1457" s="1"/>
      <c r="QQ1457" s="1"/>
      <c r="QR1457" s="1"/>
    </row>
    <row r="1458" spans="1:460" x14ac:dyDescent="0.2">
      <c r="A1458" s="17"/>
      <c r="B1458" s="18"/>
      <c r="C1458" s="38"/>
      <c r="D1458" s="38"/>
      <c r="E1458" s="38"/>
      <c r="F1458" s="38"/>
      <c r="G1458" s="38"/>
      <c r="H1458" s="38"/>
      <c r="I1458" s="38"/>
      <c r="J1458" s="38"/>
      <c r="K1458" s="38"/>
      <c r="L1458" s="38"/>
      <c r="M1458" s="38"/>
      <c r="QK1458" s="3"/>
      <c r="QL1458" s="1"/>
      <c r="QM1458" s="1"/>
      <c r="QN1458" s="1"/>
      <c r="QO1458" s="1"/>
      <c r="QP1458" s="1"/>
      <c r="QQ1458" s="1"/>
      <c r="QR1458" s="1"/>
    </row>
    <row r="1459" spans="1:460" x14ac:dyDescent="0.2">
      <c r="A1459" s="17"/>
      <c r="B1459" s="18"/>
      <c r="C1459" s="38"/>
      <c r="D1459" s="38"/>
      <c r="E1459" s="38"/>
      <c r="F1459" s="38"/>
      <c r="G1459" s="38"/>
      <c r="H1459" s="38"/>
      <c r="I1459" s="38"/>
      <c r="J1459" s="38"/>
      <c r="K1459" s="38"/>
      <c r="L1459" s="38"/>
      <c r="M1459" s="38"/>
      <c r="QK1459" s="3"/>
      <c r="QL1459" s="1"/>
      <c r="QM1459" s="1"/>
      <c r="QN1459" s="1"/>
      <c r="QO1459" s="1"/>
      <c r="QP1459" s="1"/>
      <c r="QQ1459" s="1"/>
      <c r="QR1459" s="1"/>
    </row>
    <row r="1460" spans="1:460" x14ac:dyDescent="0.2">
      <c r="A1460" s="17"/>
      <c r="B1460" s="18"/>
      <c r="C1460" s="38"/>
      <c r="D1460" s="38"/>
      <c r="E1460" s="38"/>
      <c r="F1460" s="38"/>
      <c r="G1460" s="38"/>
      <c r="H1460" s="38"/>
      <c r="I1460" s="38"/>
      <c r="J1460" s="38"/>
      <c r="K1460" s="38"/>
      <c r="L1460" s="38"/>
      <c r="M1460" s="38"/>
      <c r="QK1460" s="3"/>
      <c r="QL1460" s="1"/>
      <c r="QM1460" s="1"/>
      <c r="QN1460" s="1"/>
      <c r="QO1460" s="1"/>
      <c r="QP1460" s="1"/>
      <c r="QQ1460" s="1"/>
      <c r="QR1460" s="1"/>
    </row>
    <row r="1461" spans="1:460" x14ac:dyDescent="0.2">
      <c r="A1461" s="17"/>
      <c r="B1461" s="18"/>
      <c r="C1461" s="38"/>
      <c r="D1461" s="38"/>
      <c r="E1461" s="38"/>
      <c r="F1461" s="38"/>
      <c r="G1461" s="38"/>
      <c r="H1461" s="38"/>
      <c r="I1461" s="38"/>
      <c r="J1461" s="38"/>
      <c r="K1461" s="38"/>
      <c r="L1461" s="38"/>
      <c r="M1461" s="38"/>
      <c r="QK1461" s="3"/>
      <c r="QL1461" s="1"/>
      <c r="QM1461" s="1"/>
      <c r="QN1461" s="1"/>
      <c r="QO1461" s="1"/>
      <c r="QP1461" s="1"/>
      <c r="QQ1461" s="1"/>
      <c r="QR1461" s="1"/>
    </row>
    <row r="1462" spans="1:460" x14ac:dyDescent="0.2">
      <c r="A1462" s="17"/>
      <c r="B1462" s="18"/>
      <c r="C1462" s="38"/>
      <c r="D1462" s="38"/>
      <c r="E1462" s="38"/>
      <c r="F1462" s="38"/>
      <c r="G1462" s="38"/>
      <c r="H1462" s="38"/>
      <c r="I1462" s="38"/>
      <c r="J1462" s="38"/>
      <c r="K1462" s="38"/>
      <c r="L1462" s="38"/>
      <c r="M1462" s="38"/>
      <c r="QK1462" s="3"/>
      <c r="QL1462" s="1"/>
      <c r="QM1462" s="1"/>
      <c r="QN1462" s="1"/>
      <c r="QO1462" s="1"/>
      <c r="QP1462" s="1"/>
      <c r="QQ1462" s="1"/>
      <c r="QR1462" s="1"/>
    </row>
    <row r="1463" spans="1:460" x14ac:dyDescent="0.2">
      <c r="A1463" s="17"/>
      <c r="B1463" s="18"/>
      <c r="C1463" s="38"/>
      <c r="D1463" s="38"/>
      <c r="E1463" s="38"/>
      <c r="F1463" s="38"/>
      <c r="G1463" s="38"/>
      <c r="H1463" s="38"/>
      <c r="I1463" s="38"/>
      <c r="J1463" s="38"/>
      <c r="K1463" s="38"/>
      <c r="L1463" s="38"/>
      <c r="M1463" s="38"/>
      <c r="QK1463" s="3"/>
      <c r="QL1463" s="1"/>
      <c r="QM1463" s="1"/>
      <c r="QN1463" s="1"/>
      <c r="QO1463" s="1"/>
      <c r="QP1463" s="1"/>
      <c r="QQ1463" s="1"/>
      <c r="QR1463" s="1"/>
    </row>
    <row r="1464" spans="1:460" x14ac:dyDescent="0.2">
      <c r="A1464" s="17"/>
      <c r="B1464" s="18"/>
      <c r="C1464" s="38"/>
      <c r="D1464" s="38"/>
      <c r="E1464" s="38"/>
      <c r="F1464" s="38"/>
      <c r="G1464" s="38"/>
      <c r="H1464" s="38"/>
      <c r="I1464" s="38"/>
      <c r="J1464" s="38"/>
      <c r="K1464" s="38"/>
      <c r="L1464" s="38"/>
      <c r="M1464" s="38"/>
      <c r="QK1464" s="3"/>
      <c r="QL1464" s="1"/>
      <c r="QM1464" s="1"/>
      <c r="QN1464" s="1"/>
      <c r="QO1464" s="1"/>
      <c r="QP1464" s="1"/>
      <c r="QQ1464" s="1"/>
      <c r="QR1464" s="1"/>
    </row>
    <row r="1465" spans="1:460" x14ac:dyDescent="0.2">
      <c r="A1465" s="17"/>
      <c r="B1465" s="18"/>
      <c r="C1465" s="38"/>
      <c r="D1465" s="38"/>
      <c r="E1465" s="38"/>
      <c r="F1465" s="38"/>
      <c r="G1465" s="38"/>
      <c r="H1465" s="38"/>
      <c r="I1465" s="38"/>
      <c r="J1465" s="38"/>
      <c r="K1465" s="38"/>
      <c r="L1465" s="38"/>
      <c r="M1465" s="38"/>
      <c r="QK1465" s="3"/>
      <c r="QL1465" s="1"/>
      <c r="QM1465" s="1"/>
      <c r="QN1465" s="1"/>
      <c r="QO1465" s="1"/>
      <c r="QP1465" s="1"/>
      <c r="QQ1465" s="1"/>
      <c r="QR1465" s="1"/>
    </row>
    <row r="1466" spans="1:460" x14ac:dyDescent="0.2">
      <c r="A1466" s="17"/>
      <c r="B1466" s="18"/>
      <c r="C1466" s="38"/>
      <c r="D1466" s="38"/>
      <c r="E1466" s="38"/>
      <c r="F1466" s="38"/>
      <c r="G1466" s="38"/>
      <c r="H1466" s="38"/>
      <c r="I1466" s="38"/>
      <c r="J1466" s="38"/>
      <c r="K1466" s="38"/>
      <c r="L1466" s="38"/>
      <c r="M1466" s="38"/>
      <c r="QK1466" s="3"/>
      <c r="QL1466" s="1"/>
      <c r="QM1466" s="1"/>
      <c r="QN1466" s="1"/>
      <c r="QO1466" s="1"/>
      <c r="QP1466" s="1"/>
      <c r="QQ1466" s="1"/>
      <c r="QR1466" s="1"/>
    </row>
    <row r="1467" spans="1:460" x14ac:dyDescent="0.2">
      <c r="A1467" s="17"/>
      <c r="B1467" s="18"/>
      <c r="C1467" s="38"/>
      <c r="D1467" s="38"/>
      <c r="E1467" s="38"/>
      <c r="F1467" s="38"/>
      <c r="G1467" s="38"/>
      <c r="H1467" s="38"/>
      <c r="I1467" s="38"/>
      <c r="J1467" s="38"/>
      <c r="K1467" s="38"/>
      <c r="L1467" s="38"/>
      <c r="M1467" s="38"/>
      <c r="QK1467" s="3"/>
      <c r="QL1467" s="1"/>
      <c r="QM1467" s="1"/>
      <c r="QN1467" s="1"/>
      <c r="QO1467" s="1"/>
      <c r="QP1467" s="1"/>
      <c r="QQ1467" s="1"/>
      <c r="QR1467" s="1"/>
    </row>
    <row r="1468" spans="1:460" x14ac:dyDescent="0.2">
      <c r="A1468" s="17"/>
      <c r="B1468" s="18"/>
      <c r="C1468" s="38"/>
      <c r="D1468" s="38"/>
      <c r="E1468" s="38"/>
      <c r="F1468" s="38"/>
      <c r="G1468" s="38"/>
      <c r="H1468" s="38"/>
      <c r="I1468" s="38"/>
      <c r="J1468" s="38"/>
      <c r="K1468" s="38"/>
      <c r="L1468" s="38"/>
      <c r="M1468" s="38"/>
      <c r="QK1468" s="3"/>
      <c r="QL1468" s="1"/>
      <c r="QM1468" s="1"/>
      <c r="QN1468" s="1"/>
      <c r="QO1468" s="1"/>
      <c r="QP1468" s="1"/>
      <c r="QQ1468" s="1"/>
      <c r="QR1468" s="1"/>
    </row>
    <row r="1469" spans="1:460" x14ac:dyDescent="0.2">
      <c r="A1469" s="17"/>
      <c r="B1469" s="18"/>
      <c r="C1469" s="38"/>
      <c r="D1469" s="38"/>
      <c r="E1469" s="38"/>
      <c r="F1469" s="38"/>
      <c r="G1469" s="38"/>
      <c r="H1469" s="38"/>
      <c r="I1469" s="38"/>
      <c r="J1469" s="38"/>
      <c r="K1469" s="38"/>
      <c r="L1469" s="38"/>
      <c r="M1469" s="38"/>
      <c r="QK1469" s="3"/>
      <c r="QL1469" s="1"/>
      <c r="QM1469" s="1"/>
      <c r="QN1469" s="1"/>
      <c r="QO1469" s="1"/>
      <c r="QP1469" s="1"/>
      <c r="QQ1469" s="1"/>
      <c r="QR1469" s="1"/>
    </row>
    <row r="1470" spans="1:460" x14ac:dyDescent="0.2">
      <c r="A1470" s="17"/>
      <c r="B1470" s="1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QK1470" s="3"/>
      <c r="QL1470" s="1"/>
      <c r="QM1470" s="1"/>
      <c r="QN1470" s="1"/>
      <c r="QO1470" s="1"/>
      <c r="QP1470" s="1"/>
      <c r="QQ1470" s="1"/>
      <c r="QR1470" s="1"/>
    </row>
    <row r="1471" spans="1:460" x14ac:dyDescent="0.2">
      <c r="A1471" s="17"/>
      <c r="B1471" s="18"/>
      <c r="C1471" s="38"/>
      <c r="D1471" s="38"/>
      <c r="E1471" s="38"/>
      <c r="F1471" s="38"/>
      <c r="G1471" s="38"/>
      <c r="H1471" s="38"/>
      <c r="I1471" s="38"/>
      <c r="J1471" s="38"/>
      <c r="K1471" s="38"/>
      <c r="L1471" s="38"/>
      <c r="M1471" s="38"/>
      <c r="QK1471" s="3"/>
      <c r="QL1471" s="1"/>
      <c r="QM1471" s="1"/>
      <c r="QN1471" s="1"/>
      <c r="QO1471" s="1"/>
      <c r="QP1471" s="1"/>
      <c r="QQ1471" s="1"/>
      <c r="QR1471" s="1"/>
    </row>
    <row r="1472" spans="1:460" x14ac:dyDescent="0.2">
      <c r="A1472" s="17"/>
      <c r="B1472" s="18"/>
      <c r="C1472" s="38"/>
      <c r="D1472" s="38"/>
      <c r="E1472" s="38"/>
      <c r="F1472" s="38"/>
      <c r="G1472" s="38"/>
      <c r="H1472" s="38"/>
      <c r="I1472" s="38"/>
      <c r="J1472" s="38"/>
      <c r="K1472" s="38"/>
      <c r="L1472" s="38"/>
      <c r="M1472" s="38"/>
      <c r="QK1472" s="3"/>
      <c r="QL1472" s="1"/>
      <c r="QM1472" s="1"/>
      <c r="QN1472" s="1"/>
      <c r="QO1472" s="1"/>
      <c r="QP1472" s="1"/>
      <c r="QQ1472" s="1"/>
      <c r="QR1472" s="1"/>
    </row>
    <row r="1473" spans="1:460" x14ac:dyDescent="0.2">
      <c r="A1473" s="17"/>
      <c r="B1473" s="18"/>
      <c r="C1473" s="38"/>
      <c r="D1473" s="38"/>
      <c r="E1473" s="38"/>
      <c r="F1473" s="38"/>
      <c r="G1473" s="38"/>
      <c r="H1473" s="38"/>
      <c r="I1473" s="38"/>
      <c r="J1473" s="38"/>
      <c r="K1473" s="38"/>
      <c r="L1473" s="38"/>
      <c r="M1473" s="38"/>
      <c r="QK1473" s="3"/>
      <c r="QL1473" s="1"/>
      <c r="QM1473" s="1"/>
      <c r="QN1473" s="1"/>
      <c r="QO1473" s="1"/>
      <c r="QP1473" s="1"/>
      <c r="QQ1473" s="1"/>
      <c r="QR1473" s="1"/>
    </row>
    <row r="1474" spans="1:460" x14ac:dyDescent="0.2">
      <c r="A1474" s="17"/>
      <c r="B1474" s="18"/>
      <c r="C1474" s="38"/>
      <c r="D1474" s="38"/>
      <c r="E1474" s="38"/>
      <c r="F1474" s="38"/>
      <c r="G1474" s="38"/>
      <c r="H1474" s="38"/>
      <c r="I1474" s="38"/>
      <c r="J1474" s="38"/>
      <c r="K1474" s="38"/>
      <c r="L1474" s="38"/>
      <c r="M1474" s="38"/>
      <c r="QK1474" s="3"/>
      <c r="QL1474" s="1"/>
      <c r="QM1474" s="1"/>
      <c r="QN1474" s="1"/>
      <c r="QO1474" s="1"/>
      <c r="QP1474" s="1"/>
      <c r="QQ1474" s="1"/>
      <c r="QR1474" s="1"/>
    </row>
    <row r="1475" spans="1:460" x14ac:dyDescent="0.2">
      <c r="A1475" s="17"/>
      <c r="B1475" s="18"/>
      <c r="C1475" s="38"/>
      <c r="D1475" s="38"/>
      <c r="E1475" s="38"/>
      <c r="F1475" s="38"/>
      <c r="G1475" s="38"/>
      <c r="H1475" s="38"/>
      <c r="I1475" s="38"/>
      <c r="J1475" s="38"/>
      <c r="K1475" s="38"/>
      <c r="L1475" s="38"/>
      <c r="M1475" s="38"/>
      <c r="QK1475" s="3"/>
      <c r="QL1475" s="1"/>
      <c r="QM1475" s="1"/>
      <c r="QN1475" s="1"/>
      <c r="QO1475" s="1"/>
      <c r="QP1475" s="1"/>
      <c r="QQ1475" s="1"/>
      <c r="QR1475" s="1"/>
    </row>
    <row r="1476" spans="1:460" x14ac:dyDescent="0.2">
      <c r="A1476" s="17"/>
      <c r="B1476" s="18"/>
      <c r="C1476" s="38"/>
      <c r="D1476" s="38"/>
      <c r="E1476" s="38"/>
      <c r="F1476" s="38"/>
      <c r="G1476" s="38"/>
      <c r="H1476" s="38"/>
      <c r="I1476" s="38"/>
      <c r="J1476" s="38"/>
      <c r="K1476" s="38"/>
      <c r="L1476" s="38"/>
      <c r="M1476" s="38"/>
      <c r="QK1476" s="3"/>
      <c r="QL1476" s="1"/>
      <c r="QM1476" s="1"/>
      <c r="QN1476" s="1"/>
      <c r="QO1476" s="1"/>
      <c r="QP1476" s="1"/>
      <c r="QQ1476" s="1"/>
      <c r="QR1476" s="1"/>
    </row>
    <row r="1477" spans="1:460" x14ac:dyDescent="0.2">
      <c r="A1477" s="17"/>
      <c r="B1477" s="18"/>
      <c r="C1477" s="38"/>
      <c r="D1477" s="38"/>
      <c r="E1477" s="38"/>
      <c r="F1477" s="38"/>
      <c r="G1477" s="38"/>
      <c r="H1477" s="38"/>
      <c r="I1477" s="38"/>
      <c r="J1477" s="38"/>
      <c r="K1477" s="38"/>
      <c r="L1477" s="38"/>
      <c r="M1477" s="38"/>
      <c r="QK1477" s="3"/>
      <c r="QL1477" s="1"/>
      <c r="QM1477" s="1"/>
      <c r="QN1477" s="1"/>
      <c r="QO1477" s="1"/>
      <c r="QP1477" s="1"/>
      <c r="QQ1477" s="1"/>
      <c r="QR1477" s="1"/>
    </row>
    <row r="1478" spans="1:460" x14ac:dyDescent="0.2">
      <c r="A1478" s="17"/>
      <c r="B1478" s="18"/>
      <c r="C1478" s="38"/>
      <c r="D1478" s="38"/>
      <c r="E1478" s="38"/>
      <c r="F1478" s="38"/>
      <c r="G1478" s="38"/>
      <c r="H1478" s="38"/>
      <c r="I1478" s="38"/>
      <c r="J1478" s="38"/>
      <c r="K1478" s="38"/>
      <c r="L1478" s="38"/>
      <c r="M1478" s="38"/>
      <c r="QK1478" s="3"/>
      <c r="QL1478" s="1"/>
      <c r="QM1478" s="1"/>
      <c r="QN1478" s="1"/>
      <c r="QO1478" s="1"/>
      <c r="QP1478" s="1"/>
      <c r="QQ1478" s="1"/>
      <c r="QR1478" s="1"/>
    </row>
    <row r="1479" spans="1:460" x14ac:dyDescent="0.2">
      <c r="A1479" s="17"/>
      <c r="B1479" s="18"/>
      <c r="C1479" s="38"/>
      <c r="D1479" s="38"/>
      <c r="E1479" s="38"/>
      <c r="F1479" s="38"/>
      <c r="G1479" s="38"/>
      <c r="H1479" s="38"/>
      <c r="I1479" s="38"/>
      <c r="J1479" s="38"/>
      <c r="K1479" s="38"/>
      <c r="L1479" s="38"/>
      <c r="M1479" s="38"/>
      <c r="QK1479" s="3"/>
      <c r="QL1479" s="1"/>
      <c r="QM1479" s="1"/>
      <c r="QN1479" s="1"/>
      <c r="QO1479" s="1"/>
      <c r="QP1479" s="1"/>
      <c r="QQ1479" s="1"/>
      <c r="QR1479" s="1"/>
    </row>
    <row r="1480" spans="1:460" x14ac:dyDescent="0.2">
      <c r="A1480" s="17"/>
      <c r="B1480" s="18"/>
      <c r="C1480" s="38"/>
      <c r="D1480" s="38"/>
      <c r="E1480" s="38"/>
      <c r="F1480" s="38"/>
      <c r="G1480" s="38"/>
      <c r="H1480" s="38"/>
      <c r="I1480" s="38"/>
      <c r="J1480" s="38"/>
      <c r="K1480" s="38"/>
      <c r="L1480" s="38"/>
      <c r="M1480" s="38"/>
      <c r="QK1480" s="3"/>
      <c r="QL1480" s="1"/>
      <c r="QM1480" s="1"/>
      <c r="QN1480" s="1"/>
      <c r="QO1480" s="1"/>
      <c r="QP1480" s="1"/>
      <c r="QQ1480" s="1"/>
      <c r="QR1480" s="1"/>
    </row>
    <row r="1481" spans="1:460" x14ac:dyDescent="0.2">
      <c r="A1481" s="17"/>
      <c r="B1481" s="18"/>
      <c r="C1481" s="38"/>
      <c r="D1481" s="38"/>
      <c r="E1481" s="38"/>
      <c r="F1481" s="38"/>
      <c r="G1481" s="38"/>
      <c r="H1481" s="38"/>
      <c r="I1481" s="38"/>
      <c r="J1481" s="38"/>
      <c r="K1481" s="38"/>
      <c r="L1481" s="38"/>
      <c r="M1481" s="38"/>
      <c r="QK1481" s="3"/>
      <c r="QL1481" s="1"/>
      <c r="QM1481" s="1"/>
      <c r="QN1481" s="1"/>
      <c r="QO1481" s="1"/>
      <c r="QP1481" s="1"/>
      <c r="QQ1481" s="1"/>
      <c r="QR1481" s="1"/>
    </row>
    <row r="1482" spans="1:460" x14ac:dyDescent="0.2">
      <c r="A1482" s="17"/>
      <c r="B1482" s="18"/>
      <c r="C1482" s="38"/>
      <c r="D1482" s="38"/>
      <c r="E1482" s="38"/>
      <c r="F1482" s="38"/>
      <c r="G1482" s="38"/>
      <c r="H1482" s="38"/>
      <c r="I1482" s="38"/>
      <c r="J1482" s="38"/>
      <c r="K1482" s="38"/>
      <c r="L1482" s="38"/>
      <c r="M1482" s="38"/>
      <c r="QK1482" s="3"/>
      <c r="QL1482" s="1"/>
      <c r="QM1482" s="1"/>
      <c r="QN1482" s="1"/>
      <c r="QO1482" s="1"/>
      <c r="QP1482" s="1"/>
      <c r="QQ1482" s="1"/>
      <c r="QR1482" s="1"/>
    </row>
    <row r="1483" spans="1:460" x14ac:dyDescent="0.2">
      <c r="A1483" s="17"/>
      <c r="B1483" s="18"/>
      <c r="C1483" s="38"/>
      <c r="D1483" s="38"/>
      <c r="E1483" s="38"/>
      <c r="F1483" s="38"/>
      <c r="G1483" s="38"/>
      <c r="H1483" s="38"/>
      <c r="I1483" s="38"/>
      <c r="J1483" s="38"/>
      <c r="K1483" s="38"/>
      <c r="L1483" s="38"/>
      <c r="M1483" s="38"/>
      <c r="QK1483" s="3"/>
      <c r="QL1483" s="1"/>
      <c r="QM1483" s="1"/>
      <c r="QN1483" s="1"/>
      <c r="QO1483" s="1"/>
      <c r="QP1483" s="1"/>
      <c r="QQ1483" s="1"/>
      <c r="QR1483" s="1"/>
    </row>
    <row r="1484" spans="1:460" x14ac:dyDescent="0.2">
      <c r="A1484" s="17"/>
      <c r="B1484" s="18"/>
      <c r="C1484" s="38"/>
      <c r="D1484" s="38"/>
      <c r="E1484" s="38"/>
      <c r="F1484" s="38"/>
      <c r="G1484" s="38"/>
      <c r="H1484" s="38"/>
      <c r="I1484" s="38"/>
      <c r="J1484" s="38"/>
      <c r="K1484" s="38"/>
      <c r="L1484" s="38"/>
      <c r="M1484" s="38"/>
      <c r="QK1484" s="3"/>
      <c r="QL1484" s="1"/>
      <c r="QM1484" s="1"/>
      <c r="QN1484" s="1"/>
      <c r="QO1484" s="1"/>
      <c r="QP1484" s="1"/>
      <c r="QQ1484" s="1"/>
      <c r="QR1484" s="1"/>
    </row>
    <row r="1485" spans="1:460" x14ac:dyDescent="0.2">
      <c r="A1485" s="17"/>
      <c r="B1485" s="18"/>
      <c r="C1485" s="38"/>
      <c r="D1485" s="38"/>
      <c r="E1485" s="38"/>
      <c r="F1485" s="38"/>
      <c r="G1485" s="38"/>
      <c r="H1485" s="38"/>
      <c r="I1485" s="38"/>
      <c r="J1485" s="38"/>
      <c r="K1485" s="38"/>
      <c r="L1485" s="38"/>
      <c r="M1485" s="38"/>
      <c r="QK1485" s="3"/>
      <c r="QL1485" s="1"/>
      <c r="QM1485" s="1"/>
      <c r="QN1485" s="1"/>
      <c r="QO1485" s="1"/>
      <c r="QP1485" s="1"/>
      <c r="QQ1485" s="1"/>
      <c r="QR1485" s="1"/>
    </row>
    <row r="1486" spans="1:460" x14ac:dyDescent="0.2">
      <c r="A1486" s="17"/>
      <c r="B1486" s="18"/>
      <c r="C1486" s="38"/>
      <c r="D1486" s="38"/>
      <c r="E1486" s="38"/>
      <c r="F1486" s="38"/>
      <c r="G1486" s="38"/>
      <c r="H1486" s="38"/>
      <c r="I1486" s="38"/>
      <c r="J1486" s="38"/>
      <c r="K1486" s="38"/>
      <c r="L1486" s="38"/>
      <c r="M1486" s="38"/>
      <c r="QK1486" s="3"/>
      <c r="QL1486" s="1"/>
      <c r="QM1486" s="1"/>
      <c r="QN1486" s="1"/>
      <c r="QO1486" s="1"/>
      <c r="QP1486" s="1"/>
      <c r="QQ1486" s="1"/>
      <c r="QR1486" s="1"/>
    </row>
    <row r="1487" spans="1:460" x14ac:dyDescent="0.2">
      <c r="A1487" s="17"/>
      <c r="B1487" s="18"/>
      <c r="C1487" s="38"/>
      <c r="D1487" s="38"/>
      <c r="E1487" s="38"/>
      <c r="F1487" s="38"/>
      <c r="G1487" s="38"/>
      <c r="H1487" s="38"/>
      <c r="I1487" s="38"/>
      <c r="J1487" s="38"/>
      <c r="K1487" s="38"/>
      <c r="L1487" s="38"/>
      <c r="M1487" s="38"/>
      <c r="QK1487" s="3"/>
      <c r="QL1487" s="1"/>
      <c r="QM1487" s="1"/>
      <c r="QN1487" s="1"/>
      <c r="QO1487" s="1"/>
      <c r="QP1487" s="1"/>
      <c r="QQ1487" s="1"/>
      <c r="QR1487" s="1"/>
    </row>
    <row r="1488" spans="1:460" x14ac:dyDescent="0.2">
      <c r="A1488" s="17"/>
      <c r="B1488" s="18"/>
      <c r="C1488" s="38"/>
      <c r="D1488" s="38"/>
      <c r="E1488" s="38"/>
      <c r="F1488" s="38"/>
      <c r="G1488" s="38"/>
      <c r="H1488" s="38"/>
      <c r="I1488" s="38"/>
      <c r="J1488" s="38"/>
      <c r="K1488" s="38"/>
      <c r="L1488" s="38"/>
      <c r="M1488" s="38"/>
      <c r="QK1488" s="3"/>
      <c r="QL1488" s="1"/>
      <c r="QM1488" s="1"/>
      <c r="QN1488" s="1"/>
      <c r="QO1488" s="1"/>
      <c r="QP1488" s="1"/>
      <c r="QQ1488" s="1"/>
      <c r="QR1488" s="1"/>
    </row>
    <row r="1489" spans="1:460" x14ac:dyDescent="0.2">
      <c r="A1489" s="17"/>
      <c r="B1489" s="18"/>
      <c r="C1489" s="38"/>
      <c r="D1489" s="38"/>
      <c r="E1489" s="38"/>
      <c r="F1489" s="38"/>
      <c r="G1489" s="38"/>
      <c r="H1489" s="38"/>
      <c r="I1489" s="38"/>
      <c r="J1489" s="38"/>
      <c r="K1489" s="38"/>
      <c r="L1489" s="38"/>
      <c r="M1489" s="38"/>
      <c r="QK1489" s="3"/>
      <c r="QL1489" s="1"/>
      <c r="QM1489" s="1"/>
      <c r="QN1489" s="1"/>
      <c r="QO1489" s="1"/>
      <c r="QP1489" s="1"/>
      <c r="QQ1489" s="1"/>
      <c r="QR1489" s="1"/>
    </row>
    <row r="1490" spans="1:460" x14ac:dyDescent="0.2">
      <c r="A1490" s="17"/>
      <c r="B1490" s="18"/>
      <c r="C1490" s="38"/>
      <c r="D1490" s="38"/>
      <c r="E1490" s="38"/>
      <c r="F1490" s="38"/>
      <c r="G1490" s="38"/>
      <c r="H1490" s="38"/>
      <c r="I1490" s="38"/>
      <c r="J1490" s="38"/>
      <c r="K1490" s="38"/>
      <c r="L1490" s="38"/>
      <c r="M1490" s="38"/>
      <c r="QK1490" s="3"/>
      <c r="QL1490" s="1"/>
      <c r="QM1490" s="1"/>
      <c r="QN1490" s="1"/>
      <c r="QO1490" s="1"/>
      <c r="QP1490" s="1"/>
      <c r="QQ1490" s="1"/>
      <c r="QR1490" s="1"/>
    </row>
    <row r="1491" spans="1:460" x14ac:dyDescent="0.2">
      <c r="A1491" s="17"/>
      <c r="B1491" s="18"/>
      <c r="C1491" s="38"/>
      <c r="D1491" s="38"/>
      <c r="E1491" s="38"/>
      <c r="F1491" s="38"/>
      <c r="G1491" s="38"/>
      <c r="H1491" s="38"/>
      <c r="I1491" s="38"/>
      <c r="J1491" s="38"/>
      <c r="K1491" s="38"/>
      <c r="L1491" s="38"/>
      <c r="M1491" s="38"/>
      <c r="QK1491" s="3"/>
      <c r="QL1491" s="1"/>
      <c r="QM1491" s="1"/>
      <c r="QN1491" s="1"/>
      <c r="QO1491" s="1"/>
      <c r="QP1491" s="1"/>
      <c r="QQ1491" s="1"/>
      <c r="QR1491" s="1"/>
    </row>
    <row r="1492" spans="1:460" x14ac:dyDescent="0.2">
      <c r="A1492" s="17"/>
      <c r="B1492" s="18"/>
      <c r="C1492" s="38"/>
      <c r="D1492" s="38"/>
      <c r="E1492" s="38"/>
      <c r="F1492" s="38"/>
      <c r="G1492" s="38"/>
      <c r="H1492" s="38"/>
      <c r="I1492" s="38"/>
      <c r="J1492" s="38"/>
      <c r="K1492" s="38"/>
      <c r="L1492" s="38"/>
      <c r="M1492" s="38"/>
      <c r="QK1492" s="3"/>
      <c r="QL1492" s="1"/>
      <c r="QM1492" s="1"/>
      <c r="QN1492" s="1"/>
      <c r="QO1492" s="1"/>
      <c r="QP1492" s="1"/>
      <c r="QQ1492" s="1"/>
      <c r="QR1492" s="1"/>
    </row>
    <row r="1493" spans="1:460" x14ac:dyDescent="0.2">
      <c r="A1493" s="17"/>
      <c r="B1493" s="18"/>
      <c r="C1493" s="38"/>
      <c r="D1493" s="38"/>
      <c r="E1493" s="38"/>
      <c r="F1493" s="38"/>
      <c r="G1493" s="38"/>
      <c r="H1493" s="38"/>
      <c r="I1493" s="38"/>
      <c r="J1493" s="38"/>
      <c r="K1493" s="38"/>
      <c r="L1493" s="38"/>
      <c r="M1493" s="38"/>
      <c r="QK1493" s="3"/>
      <c r="QL1493" s="1"/>
      <c r="QM1493" s="1"/>
      <c r="QN1493" s="1"/>
      <c r="QO1493" s="1"/>
      <c r="QP1493" s="1"/>
      <c r="QQ1493" s="1"/>
      <c r="QR1493" s="1"/>
    </row>
    <row r="1494" spans="1:460" x14ac:dyDescent="0.2">
      <c r="A1494" s="17"/>
      <c r="B1494" s="18"/>
      <c r="C1494" s="38"/>
      <c r="D1494" s="38"/>
      <c r="E1494" s="38"/>
      <c r="F1494" s="38"/>
      <c r="G1494" s="38"/>
      <c r="H1494" s="38"/>
      <c r="I1494" s="38"/>
      <c r="J1494" s="38"/>
      <c r="K1494" s="38"/>
      <c r="L1494" s="38"/>
      <c r="M1494" s="38"/>
      <c r="QK1494" s="3"/>
      <c r="QL1494" s="1"/>
      <c r="QM1494" s="1"/>
      <c r="QN1494" s="1"/>
      <c r="QO1494" s="1"/>
      <c r="QP1494" s="1"/>
      <c r="QQ1494" s="1"/>
      <c r="QR1494" s="1"/>
    </row>
    <row r="1495" spans="1:460" x14ac:dyDescent="0.2">
      <c r="A1495" s="17"/>
      <c r="B1495" s="18"/>
      <c r="C1495" s="38"/>
      <c r="D1495" s="38"/>
      <c r="E1495" s="38"/>
      <c r="F1495" s="38"/>
      <c r="G1495" s="38"/>
      <c r="H1495" s="38"/>
      <c r="I1495" s="38"/>
      <c r="J1495" s="38"/>
      <c r="K1495" s="38"/>
      <c r="L1495" s="38"/>
      <c r="M1495" s="38"/>
      <c r="QK1495" s="3"/>
      <c r="QL1495" s="1"/>
      <c r="QM1495" s="1"/>
      <c r="QN1495" s="1"/>
      <c r="QO1495" s="1"/>
      <c r="QP1495" s="1"/>
      <c r="QQ1495" s="1"/>
      <c r="QR1495" s="1"/>
    </row>
    <row r="1496" spans="1:460" x14ac:dyDescent="0.2">
      <c r="A1496" s="17"/>
      <c r="B1496" s="18"/>
      <c r="C1496" s="38"/>
      <c r="D1496" s="38"/>
      <c r="E1496" s="38"/>
      <c r="F1496" s="38"/>
      <c r="G1496" s="38"/>
      <c r="H1496" s="38"/>
      <c r="I1496" s="38"/>
      <c r="J1496" s="38"/>
      <c r="K1496" s="38"/>
      <c r="L1496" s="38"/>
      <c r="M1496" s="38"/>
      <c r="QK1496" s="3"/>
      <c r="QL1496" s="1"/>
      <c r="QM1496" s="1"/>
      <c r="QN1496" s="1"/>
      <c r="QO1496" s="1"/>
      <c r="QP1496" s="1"/>
      <c r="QQ1496" s="1"/>
      <c r="QR1496" s="1"/>
    </row>
    <row r="1497" spans="1:460" x14ac:dyDescent="0.2">
      <c r="A1497" s="17"/>
      <c r="B1497" s="18"/>
      <c r="C1497" s="38"/>
      <c r="D1497" s="38"/>
      <c r="E1497" s="38"/>
      <c r="F1497" s="38"/>
      <c r="G1497" s="38"/>
      <c r="H1497" s="38"/>
      <c r="I1497" s="38"/>
      <c r="J1497" s="38"/>
      <c r="K1497" s="38"/>
      <c r="L1497" s="38"/>
      <c r="M1497" s="38"/>
      <c r="QK1497" s="3"/>
      <c r="QL1497" s="1"/>
      <c r="QM1497" s="1"/>
      <c r="QN1497" s="1"/>
      <c r="QO1497" s="1"/>
      <c r="QP1497" s="1"/>
      <c r="QQ1497" s="1"/>
      <c r="QR1497" s="1"/>
    </row>
    <row r="1498" spans="1:460" x14ac:dyDescent="0.2">
      <c r="A1498" s="17"/>
      <c r="B1498" s="18"/>
      <c r="C1498" s="38"/>
      <c r="D1498" s="38"/>
      <c r="E1498" s="38"/>
      <c r="F1498" s="38"/>
      <c r="G1498" s="38"/>
      <c r="H1498" s="38"/>
      <c r="I1498" s="38"/>
      <c r="J1498" s="38"/>
      <c r="K1498" s="38"/>
      <c r="L1498" s="38"/>
      <c r="M1498" s="38"/>
      <c r="QK1498" s="3"/>
      <c r="QL1498" s="1"/>
      <c r="QM1498" s="1"/>
      <c r="QN1498" s="1"/>
      <c r="QO1498" s="1"/>
      <c r="QP1498" s="1"/>
      <c r="QQ1498" s="1"/>
      <c r="QR1498" s="1"/>
    </row>
    <row r="1499" spans="1:460" x14ac:dyDescent="0.2">
      <c r="A1499" s="17"/>
      <c r="B1499" s="18"/>
      <c r="C1499" s="38"/>
      <c r="D1499" s="38"/>
      <c r="E1499" s="38"/>
      <c r="F1499" s="38"/>
      <c r="G1499" s="38"/>
      <c r="H1499" s="38"/>
      <c r="I1499" s="38"/>
      <c r="J1499" s="38"/>
      <c r="K1499" s="38"/>
      <c r="L1499" s="38"/>
      <c r="M1499" s="38"/>
      <c r="QK1499" s="3"/>
      <c r="QL1499" s="1"/>
      <c r="QM1499" s="1"/>
      <c r="QN1499" s="1"/>
      <c r="QO1499" s="1"/>
      <c r="QP1499" s="1"/>
      <c r="QQ1499" s="1"/>
      <c r="QR1499" s="1"/>
    </row>
    <row r="1500" spans="1:460" x14ac:dyDescent="0.2">
      <c r="A1500" s="17"/>
      <c r="B1500" s="18"/>
      <c r="C1500" s="38"/>
      <c r="D1500" s="38"/>
      <c r="E1500" s="38"/>
      <c r="F1500" s="38"/>
      <c r="G1500" s="38"/>
      <c r="H1500" s="38"/>
      <c r="I1500" s="38"/>
      <c r="J1500" s="38"/>
      <c r="K1500" s="38"/>
      <c r="L1500" s="38"/>
      <c r="M1500" s="38"/>
      <c r="QK1500" s="3"/>
      <c r="QL1500" s="1"/>
      <c r="QM1500" s="1"/>
      <c r="QN1500" s="1"/>
      <c r="QO1500" s="1"/>
      <c r="QP1500" s="1"/>
      <c r="QQ1500" s="1"/>
      <c r="QR1500" s="1"/>
    </row>
    <row r="1501" spans="1:460" x14ac:dyDescent="0.2">
      <c r="A1501" s="17"/>
      <c r="B1501" s="18"/>
      <c r="C1501" s="38"/>
      <c r="D1501" s="38"/>
      <c r="E1501" s="38"/>
      <c r="F1501" s="38"/>
      <c r="G1501" s="38"/>
      <c r="H1501" s="38"/>
      <c r="I1501" s="38"/>
      <c r="J1501" s="38"/>
      <c r="K1501" s="38"/>
      <c r="L1501" s="38"/>
      <c r="M1501" s="38"/>
      <c r="QK1501" s="3"/>
      <c r="QL1501" s="1"/>
      <c r="QM1501" s="1"/>
      <c r="QN1501" s="1"/>
      <c r="QO1501" s="1"/>
      <c r="QP1501" s="1"/>
      <c r="QQ1501" s="1"/>
      <c r="QR1501" s="1"/>
    </row>
    <row r="1502" spans="1:460" x14ac:dyDescent="0.2">
      <c r="A1502" s="17"/>
      <c r="B1502" s="18"/>
      <c r="C1502" s="38"/>
      <c r="D1502" s="38"/>
      <c r="E1502" s="38"/>
      <c r="F1502" s="38"/>
      <c r="G1502" s="38"/>
      <c r="H1502" s="38"/>
      <c r="I1502" s="38"/>
      <c r="J1502" s="38"/>
      <c r="K1502" s="38"/>
      <c r="L1502" s="38"/>
      <c r="M1502" s="38"/>
      <c r="QK1502" s="3"/>
      <c r="QL1502" s="1"/>
      <c r="QM1502" s="1"/>
      <c r="QN1502" s="1"/>
      <c r="QO1502" s="1"/>
      <c r="QP1502" s="1"/>
      <c r="QQ1502" s="1"/>
      <c r="QR1502" s="1"/>
    </row>
    <row r="1503" spans="1:460" x14ac:dyDescent="0.2">
      <c r="A1503" s="17"/>
      <c r="B1503" s="18"/>
      <c r="C1503" s="38"/>
      <c r="D1503" s="38"/>
      <c r="E1503" s="38"/>
      <c r="F1503" s="38"/>
      <c r="G1503" s="38"/>
      <c r="H1503" s="38"/>
      <c r="I1503" s="38"/>
      <c r="J1503" s="38"/>
      <c r="K1503" s="38"/>
      <c r="L1503" s="38"/>
      <c r="M1503" s="38"/>
      <c r="QK1503" s="3"/>
      <c r="QL1503" s="1"/>
      <c r="QM1503" s="1"/>
      <c r="QN1503" s="1"/>
      <c r="QO1503" s="1"/>
      <c r="QP1503" s="1"/>
      <c r="QQ1503" s="1"/>
      <c r="QR1503" s="1"/>
    </row>
    <row r="1504" spans="1:460" x14ac:dyDescent="0.2">
      <c r="A1504" s="17"/>
      <c r="B1504" s="18"/>
      <c r="C1504" s="38"/>
      <c r="D1504" s="38"/>
      <c r="E1504" s="38"/>
      <c r="F1504" s="38"/>
      <c r="G1504" s="38"/>
      <c r="H1504" s="38"/>
      <c r="I1504" s="38"/>
      <c r="J1504" s="38"/>
      <c r="K1504" s="38"/>
      <c r="L1504" s="38"/>
      <c r="M1504" s="38"/>
      <c r="QK1504" s="3"/>
      <c r="QL1504" s="1"/>
      <c r="QM1504" s="1"/>
      <c r="QN1504" s="1"/>
      <c r="QO1504" s="1"/>
      <c r="QP1504" s="1"/>
      <c r="QQ1504" s="1"/>
      <c r="QR1504" s="1"/>
    </row>
    <row r="1505" spans="1:460" x14ac:dyDescent="0.2">
      <c r="A1505" s="17"/>
      <c r="B1505" s="18"/>
      <c r="C1505" s="38"/>
      <c r="D1505" s="38"/>
      <c r="E1505" s="38"/>
      <c r="F1505" s="38"/>
      <c r="G1505" s="38"/>
      <c r="H1505" s="38"/>
      <c r="I1505" s="38"/>
      <c r="J1505" s="38"/>
      <c r="K1505" s="38"/>
      <c r="L1505" s="38"/>
      <c r="M1505" s="38"/>
      <c r="QK1505" s="3"/>
      <c r="QL1505" s="1"/>
      <c r="QM1505" s="1"/>
      <c r="QN1505" s="1"/>
      <c r="QO1505" s="1"/>
      <c r="QP1505" s="1"/>
      <c r="QQ1505" s="1"/>
      <c r="QR1505" s="1"/>
    </row>
    <row r="1506" spans="1:460" x14ac:dyDescent="0.2">
      <c r="A1506" s="17"/>
      <c r="B1506" s="18"/>
      <c r="C1506" s="38"/>
      <c r="D1506" s="38"/>
      <c r="E1506" s="38"/>
      <c r="F1506" s="38"/>
      <c r="G1506" s="38"/>
      <c r="H1506" s="38"/>
      <c r="I1506" s="38"/>
      <c r="J1506" s="38"/>
      <c r="K1506" s="38"/>
      <c r="L1506" s="38"/>
      <c r="M1506" s="38"/>
      <c r="QK1506" s="3"/>
      <c r="QL1506" s="1"/>
      <c r="QM1506" s="1"/>
      <c r="QN1506" s="1"/>
      <c r="QO1506" s="1"/>
      <c r="QP1506" s="1"/>
      <c r="QQ1506" s="1"/>
      <c r="QR1506" s="1"/>
    </row>
    <row r="1507" spans="1:460" x14ac:dyDescent="0.2">
      <c r="A1507" s="17"/>
      <c r="B1507" s="18"/>
      <c r="C1507" s="38"/>
      <c r="D1507" s="38"/>
      <c r="E1507" s="38"/>
      <c r="F1507" s="38"/>
      <c r="G1507" s="38"/>
      <c r="H1507" s="38"/>
      <c r="I1507" s="38"/>
      <c r="J1507" s="38"/>
      <c r="K1507" s="38"/>
      <c r="L1507" s="38"/>
      <c r="M1507" s="38"/>
      <c r="QK1507" s="3"/>
      <c r="QL1507" s="1"/>
      <c r="QM1507" s="1"/>
      <c r="QN1507" s="1"/>
      <c r="QO1507" s="1"/>
      <c r="QP1507" s="1"/>
      <c r="QQ1507" s="1"/>
      <c r="QR1507" s="1"/>
    </row>
    <row r="1508" spans="1:460" x14ac:dyDescent="0.2">
      <c r="A1508" s="17"/>
      <c r="B1508" s="18"/>
      <c r="C1508" s="38"/>
      <c r="D1508" s="38"/>
      <c r="E1508" s="38"/>
      <c r="F1508" s="38"/>
      <c r="G1508" s="38"/>
      <c r="H1508" s="38"/>
      <c r="I1508" s="38"/>
      <c r="J1508" s="38"/>
      <c r="K1508" s="38"/>
      <c r="L1508" s="38"/>
      <c r="M1508" s="38"/>
      <c r="QK1508" s="3"/>
      <c r="QL1508" s="1"/>
      <c r="QM1508" s="1"/>
      <c r="QN1508" s="1"/>
      <c r="QO1508" s="1"/>
      <c r="QP1508" s="1"/>
      <c r="QQ1508" s="1"/>
      <c r="QR1508" s="1"/>
    </row>
    <row r="1509" spans="1:460" x14ac:dyDescent="0.2">
      <c r="A1509" s="17"/>
      <c r="B1509" s="18"/>
      <c r="C1509" s="38"/>
      <c r="D1509" s="38"/>
      <c r="E1509" s="38"/>
      <c r="F1509" s="38"/>
      <c r="G1509" s="38"/>
      <c r="H1509" s="38"/>
      <c r="I1509" s="38"/>
      <c r="J1509" s="38"/>
      <c r="K1509" s="38"/>
      <c r="L1509" s="38"/>
      <c r="M1509" s="38"/>
      <c r="QK1509" s="3"/>
      <c r="QL1509" s="1"/>
      <c r="QM1509" s="1"/>
      <c r="QN1509" s="1"/>
      <c r="QO1509" s="1"/>
      <c r="QP1509" s="1"/>
      <c r="QQ1509" s="1"/>
      <c r="QR1509" s="1"/>
    </row>
    <row r="1510" spans="1:460" x14ac:dyDescent="0.2">
      <c r="A1510" s="17"/>
      <c r="B1510" s="18"/>
      <c r="C1510" s="38"/>
      <c r="D1510" s="38"/>
      <c r="E1510" s="38"/>
      <c r="F1510" s="38"/>
      <c r="G1510" s="38"/>
      <c r="H1510" s="38"/>
      <c r="I1510" s="38"/>
      <c r="J1510" s="38"/>
      <c r="K1510" s="38"/>
      <c r="L1510" s="38"/>
      <c r="M1510" s="38"/>
      <c r="QK1510" s="3"/>
      <c r="QL1510" s="1"/>
      <c r="QM1510" s="1"/>
      <c r="QN1510" s="1"/>
      <c r="QO1510" s="1"/>
      <c r="QP1510" s="1"/>
      <c r="QQ1510" s="1"/>
      <c r="QR1510" s="1"/>
    </row>
    <row r="1511" spans="1:460" x14ac:dyDescent="0.2">
      <c r="A1511" s="17"/>
      <c r="B1511" s="18"/>
      <c r="C1511" s="38"/>
      <c r="D1511" s="38"/>
      <c r="E1511" s="38"/>
      <c r="F1511" s="38"/>
      <c r="G1511" s="38"/>
      <c r="H1511" s="38"/>
      <c r="I1511" s="38"/>
      <c r="J1511" s="38"/>
      <c r="K1511" s="38"/>
      <c r="L1511" s="38"/>
      <c r="M1511" s="38"/>
      <c r="QK1511" s="3"/>
      <c r="QL1511" s="1"/>
      <c r="QM1511" s="1"/>
      <c r="QN1511" s="1"/>
      <c r="QO1511" s="1"/>
      <c r="QP1511" s="1"/>
      <c r="QQ1511" s="1"/>
      <c r="QR1511" s="1"/>
    </row>
    <row r="1512" spans="1:460" x14ac:dyDescent="0.2">
      <c r="A1512" s="17"/>
      <c r="B1512" s="18"/>
      <c r="C1512" s="38"/>
      <c r="D1512" s="38"/>
      <c r="E1512" s="38"/>
      <c r="F1512" s="38"/>
      <c r="G1512" s="38"/>
      <c r="H1512" s="38"/>
      <c r="I1512" s="38"/>
      <c r="J1512" s="38"/>
      <c r="K1512" s="38"/>
      <c r="L1512" s="38"/>
      <c r="M1512" s="38"/>
      <c r="QK1512" s="3"/>
      <c r="QL1512" s="1"/>
      <c r="QM1512" s="1"/>
      <c r="QN1512" s="1"/>
      <c r="QO1512" s="1"/>
      <c r="QP1512" s="1"/>
      <c r="QQ1512" s="1"/>
      <c r="QR1512" s="1"/>
    </row>
    <row r="1513" spans="1:460" x14ac:dyDescent="0.2">
      <c r="A1513" s="17"/>
      <c r="B1513" s="18"/>
      <c r="C1513" s="38"/>
      <c r="D1513" s="38"/>
      <c r="E1513" s="38"/>
      <c r="F1513" s="38"/>
      <c r="G1513" s="38"/>
      <c r="H1513" s="38"/>
      <c r="I1513" s="38"/>
      <c r="J1513" s="38"/>
      <c r="K1513" s="38"/>
      <c r="L1513" s="38"/>
      <c r="M1513" s="38"/>
      <c r="QK1513" s="3"/>
      <c r="QL1513" s="1"/>
      <c r="QM1513" s="1"/>
      <c r="QN1513" s="1"/>
      <c r="QO1513" s="1"/>
      <c r="QP1513" s="1"/>
      <c r="QQ1513" s="1"/>
      <c r="QR1513" s="1"/>
    </row>
    <row r="1514" spans="1:460" x14ac:dyDescent="0.2">
      <c r="A1514" s="17"/>
      <c r="B1514" s="18"/>
      <c r="C1514" s="38"/>
      <c r="D1514" s="38"/>
      <c r="E1514" s="38"/>
      <c r="F1514" s="38"/>
      <c r="G1514" s="38"/>
      <c r="H1514" s="38"/>
      <c r="I1514" s="38"/>
      <c r="J1514" s="38"/>
      <c r="K1514" s="38"/>
      <c r="L1514" s="38"/>
      <c r="M1514" s="38"/>
      <c r="QK1514" s="3"/>
      <c r="QL1514" s="1"/>
      <c r="QM1514" s="1"/>
      <c r="QN1514" s="1"/>
      <c r="QO1514" s="1"/>
      <c r="QP1514" s="1"/>
      <c r="QQ1514" s="1"/>
      <c r="QR1514" s="1"/>
    </row>
    <row r="1515" spans="1:460" x14ac:dyDescent="0.2">
      <c r="A1515" s="17"/>
      <c r="B1515" s="18"/>
      <c r="C1515" s="38"/>
      <c r="D1515" s="38"/>
      <c r="E1515" s="38"/>
      <c r="F1515" s="38"/>
      <c r="G1515" s="38"/>
      <c r="H1515" s="38"/>
      <c r="I1515" s="38"/>
      <c r="J1515" s="38"/>
      <c r="K1515" s="38"/>
      <c r="L1515" s="38"/>
      <c r="M1515" s="38"/>
      <c r="QK1515" s="3"/>
      <c r="QL1515" s="1"/>
      <c r="QM1515" s="1"/>
      <c r="QN1515" s="1"/>
      <c r="QO1515" s="1"/>
      <c r="QP1515" s="1"/>
      <c r="QQ1515" s="1"/>
      <c r="QR1515" s="1"/>
    </row>
    <row r="1516" spans="1:460" x14ac:dyDescent="0.2">
      <c r="A1516" s="17"/>
      <c r="B1516" s="18"/>
      <c r="C1516" s="38"/>
      <c r="D1516" s="38"/>
      <c r="E1516" s="38"/>
      <c r="F1516" s="38"/>
      <c r="G1516" s="38"/>
      <c r="H1516" s="38"/>
      <c r="I1516" s="38"/>
      <c r="J1516" s="38"/>
      <c r="K1516" s="38"/>
      <c r="L1516" s="38"/>
      <c r="M1516" s="38"/>
      <c r="QK1516" s="3"/>
      <c r="QL1516" s="1"/>
      <c r="QM1516" s="1"/>
      <c r="QN1516" s="1"/>
      <c r="QO1516" s="1"/>
      <c r="QP1516" s="1"/>
      <c r="QQ1516" s="1"/>
      <c r="QR1516" s="1"/>
    </row>
    <row r="1517" spans="1:460" x14ac:dyDescent="0.2">
      <c r="A1517" s="17"/>
      <c r="B1517" s="18"/>
      <c r="C1517" s="38"/>
      <c r="D1517" s="38"/>
      <c r="E1517" s="38"/>
      <c r="F1517" s="38"/>
      <c r="G1517" s="38"/>
      <c r="H1517" s="38"/>
      <c r="I1517" s="38"/>
      <c r="J1517" s="38"/>
      <c r="K1517" s="38"/>
      <c r="L1517" s="38"/>
      <c r="M1517" s="38"/>
      <c r="QK1517" s="3"/>
      <c r="QL1517" s="1"/>
      <c r="QM1517" s="1"/>
      <c r="QN1517" s="1"/>
      <c r="QO1517" s="1"/>
      <c r="QP1517" s="1"/>
      <c r="QQ1517" s="1"/>
      <c r="QR1517" s="1"/>
    </row>
    <row r="1518" spans="1:460" x14ac:dyDescent="0.2">
      <c r="A1518" s="17"/>
      <c r="B1518" s="18"/>
      <c r="C1518" s="38"/>
      <c r="D1518" s="38"/>
      <c r="E1518" s="38"/>
      <c r="F1518" s="38"/>
      <c r="G1518" s="38"/>
      <c r="H1518" s="38"/>
      <c r="I1518" s="38"/>
      <c r="J1518" s="38"/>
      <c r="K1518" s="38"/>
      <c r="L1518" s="38"/>
      <c r="M1518" s="38"/>
      <c r="QK1518" s="3"/>
      <c r="QL1518" s="1"/>
      <c r="QM1518" s="1"/>
      <c r="QN1518" s="1"/>
      <c r="QO1518" s="1"/>
      <c r="QP1518" s="1"/>
      <c r="QQ1518" s="1"/>
      <c r="QR1518" s="1"/>
    </row>
    <row r="1519" spans="1:460" x14ac:dyDescent="0.2">
      <c r="A1519" s="17"/>
      <c r="B1519" s="18"/>
      <c r="C1519" s="38"/>
      <c r="D1519" s="38"/>
      <c r="E1519" s="38"/>
      <c r="F1519" s="38"/>
      <c r="G1519" s="38"/>
      <c r="H1519" s="38"/>
      <c r="I1519" s="38"/>
      <c r="J1519" s="38"/>
      <c r="K1519" s="38"/>
      <c r="L1519" s="38"/>
      <c r="M1519" s="38"/>
      <c r="QK1519" s="3"/>
      <c r="QL1519" s="1"/>
      <c r="QM1519" s="1"/>
      <c r="QN1519" s="1"/>
      <c r="QO1519" s="1"/>
      <c r="QP1519" s="1"/>
      <c r="QQ1519" s="1"/>
      <c r="QR1519" s="1"/>
    </row>
    <row r="1520" spans="1:460" x14ac:dyDescent="0.2">
      <c r="A1520" s="17"/>
      <c r="B1520" s="18"/>
      <c r="C1520" s="38"/>
      <c r="D1520" s="38"/>
      <c r="E1520" s="38"/>
      <c r="F1520" s="38"/>
      <c r="G1520" s="38"/>
      <c r="H1520" s="38"/>
      <c r="I1520" s="38"/>
      <c r="J1520" s="38"/>
      <c r="K1520" s="38"/>
      <c r="L1520" s="38"/>
      <c r="M1520" s="38"/>
      <c r="QK1520" s="3"/>
      <c r="QL1520" s="1"/>
      <c r="QM1520" s="1"/>
      <c r="QN1520" s="1"/>
      <c r="QO1520" s="1"/>
      <c r="QP1520" s="1"/>
      <c r="QQ1520" s="1"/>
      <c r="QR1520" s="1"/>
    </row>
    <row r="1521" spans="1:460" x14ac:dyDescent="0.2">
      <c r="A1521" s="17"/>
      <c r="B1521" s="18"/>
      <c r="C1521" s="38"/>
      <c r="D1521" s="38"/>
      <c r="E1521" s="38"/>
      <c r="F1521" s="38"/>
      <c r="G1521" s="38"/>
      <c r="H1521" s="38"/>
      <c r="I1521" s="38"/>
      <c r="J1521" s="38"/>
      <c r="K1521" s="38"/>
      <c r="L1521" s="38"/>
      <c r="M1521" s="38"/>
      <c r="QK1521" s="3"/>
      <c r="QL1521" s="1"/>
      <c r="QM1521" s="1"/>
      <c r="QN1521" s="1"/>
      <c r="QO1521" s="1"/>
      <c r="QP1521" s="1"/>
      <c r="QQ1521" s="1"/>
      <c r="QR1521" s="1"/>
    </row>
    <row r="1522" spans="1:460" x14ac:dyDescent="0.2">
      <c r="A1522" s="17"/>
      <c r="B1522" s="18"/>
      <c r="C1522" s="38"/>
      <c r="D1522" s="38"/>
      <c r="E1522" s="38"/>
      <c r="F1522" s="38"/>
      <c r="G1522" s="38"/>
      <c r="H1522" s="38"/>
      <c r="I1522" s="38"/>
      <c r="J1522" s="38"/>
      <c r="K1522" s="38"/>
      <c r="L1522" s="38"/>
      <c r="M1522" s="38"/>
      <c r="QK1522" s="3"/>
      <c r="QL1522" s="1"/>
      <c r="QM1522" s="1"/>
      <c r="QN1522" s="1"/>
      <c r="QO1522" s="1"/>
      <c r="QP1522" s="1"/>
      <c r="QQ1522" s="1"/>
      <c r="QR1522" s="1"/>
    </row>
    <row r="1523" spans="1:460" x14ac:dyDescent="0.2">
      <c r="A1523" s="17"/>
      <c r="B1523" s="18"/>
      <c r="C1523" s="38"/>
      <c r="D1523" s="38"/>
      <c r="E1523" s="38"/>
      <c r="F1523" s="38"/>
      <c r="G1523" s="38"/>
      <c r="H1523" s="38"/>
      <c r="I1523" s="38"/>
      <c r="J1523" s="38"/>
      <c r="K1523" s="38"/>
      <c r="L1523" s="38"/>
      <c r="M1523" s="38"/>
      <c r="QK1523" s="3"/>
      <c r="QL1523" s="1"/>
      <c r="QM1523" s="1"/>
      <c r="QN1523" s="1"/>
      <c r="QO1523" s="1"/>
      <c r="QP1523" s="1"/>
      <c r="QQ1523" s="1"/>
      <c r="QR1523" s="1"/>
    </row>
    <row r="1524" spans="1:460" x14ac:dyDescent="0.2">
      <c r="A1524" s="17"/>
      <c r="B1524" s="18"/>
      <c r="C1524" s="38"/>
      <c r="D1524" s="38"/>
      <c r="E1524" s="38"/>
      <c r="F1524" s="38"/>
      <c r="G1524" s="38"/>
      <c r="H1524" s="38"/>
      <c r="I1524" s="38"/>
      <c r="J1524" s="38"/>
      <c r="K1524" s="38"/>
      <c r="L1524" s="38"/>
      <c r="M1524" s="38"/>
      <c r="QK1524" s="3"/>
      <c r="QL1524" s="1"/>
      <c r="QM1524" s="1"/>
      <c r="QN1524" s="1"/>
      <c r="QO1524" s="1"/>
      <c r="QP1524" s="1"/>
      <c r="QQ1524" s="1"/>
      <c r="QR1524" s="1"/>
    </row>
    <row r="1525" spans="1:460" x14ac:dyDescent="0.2">
      <c r="A1525" s="17"/>
      <c r="B1525" s="18"/>
      <c r="C1525" s="38"/>
      <c r="D1525" s="38"/>
      <c r="E1525" s="38"/>
      <c r="F1525" s="38"/>
      <c r="G1525" s="38"/>
      <c r="H1525" s="38"/>
      <c r="I1525" s="38"/>
      <c r="J1525" s="38"/>
      <c r="K1525" s="38"/>
      <c r="L1525" s="38"/>
      <c r="M1525" s="38"/>
      <c r="QK1525" s="3"/>
      <c r="QL1525" s="1"/>
      <c r="QM1525" s="1"/>
      <c r="QN1525" s="1"/>
      <c r="QO1525" s="1"/>
      <c r="QP1525" s="1"/>
      <c r="QQ1525" s="1"/>
      <c r="QR1525" s="1"/>
    </row>
    <row r="1526" spans="1:460" x14ac:dyDescent="0.2">
      <c r="A1526" s="17"/>
      <c r="B1526" s="18"/>
      <c r="C1526" s="38"/>
      <c r="D1526" s="38"/>
      <c r="E1526" s="38"/>
      <c r="F1526" s="38"/>
      <c r="G1526" s="38"/>
      <c r="H1526" s="38"/>
      <c r="I1526" s="38"/>
      <c r="J1526" s="38"/>
      <c r="K1526" s="38"/>
      <c r="L1526" s="38"/>
      <c r="M1526" s="38"/>
      <c r="QK1526" s="3"/>
      <c r="QL1526" s="1"/>
      <c r="QM1526" s="1"/>
      <c r="QN1526" s="1"/>
      <c r="QO1526" s="1"/>
      <c r="QP1526" s="1"/>
      <c r="QQ1526" s="1"/>
      <c r="QR1526" s="1"/>
    </row>
    <row r="1527" spans="1:460" x14ac:dyDescent="0.2">
      <c r="A1527" s="17"/>
      <c r="B1527" s="18"/>
      <c r="C1527" s="38"/>
      <c r="D1527" s="38"/>
      <c r="E1527" s="38"/>
      <c r="F1527" s="38"/>
      <c r="G1527" s="38"/>
      <c r="H1527" s="38"/>
      <c r="I1527" s="38"/>
      <c r="J1527" s="38"/>
      <c r="K1527" s="38"/>
      <c r="L1527" s="38"/>
      <c r="M1527" s="38"/>
      <c r="QK1527" s="3"/>
      <c r="QL1527" s="1"/>
      <c r="QM1527" s="1"/>
      <c r="QN1527" s="1"/>
      <c r="QO1527" s="1"/>
      <c r="QP1527" s="1"/>
      <c r="QQ1527" s="1"/>
      <c r="QR1527" s="1"/>
    </row>
    <row r="1528" spans="1:460" x14ac:dyDescent="0.2">
      <c r="A1528" s="17"/>
      <c r="B1528" s="18"/>
      <c r="C1528" s="38"/>
      <c r="D1528" s="38"/>
      <c r="E1528" s="38"/>
      <c r="F1528" s="38"/>
      <c r="G1528" s="38"/>
      <c r="H1528" s="38"/>
      <c r="I1528" s="38"/>
      <c r="J1528" s="38"/>
      <c r="K1528" s="38"/>
      <c r="L1528" s="38"/>
      <c r="M1528" s="38"/>
      <c r="QK1528" s="3"/>
      <c r="QL1528" s="1"/>
      <c r="QM1528" s="1"/>
      <c r="QN1528" s="1"/>
      <c r="QO1528" s="1"/>
      <c r="QP1528" s="1"/>
      <c r="QQ1528" s="1"/>
      <c r="QR1528" s="1"/>
    </row>
    <row r="1529" spans="1:460" x14ac:dyDescent="0.2">
      <c r="A1529" s="17"/>
      <c r="B1529" s="18"/>
      <c r="C1529" s="38"/>
      <c r="D1529" s="38"/>
      <c r="E1529" s="38"/>
      <c r="F1529" s="38"/>
      <c r="G1529" s="38"/>
      <c r="H1529" s="38"/>
      <c r="I1529" s="38"/>
      <c r="J1529" s="38"/>
      <c r="K1529" s="38"/>
      <c r="L1529" s="38"/>
      <c r="M1529" s="38"/>
      <c r="QK1529" s="3"/>
      <c r="QL1529" s="1"/>
      <c r="QM1529" s="1"/>
      <c r="QN1529" s="1"/>
      <c r="QO1529" s="1"/>
      <c r="QP1529" s="1"/>
      <c r="QQ1529" s="1"/>
      <c r="QR1529" s="1"/>
    </row>
    <row r="1530" spans="1:460" x14ac:dyDescent="0.2">
      <c r="A1530" s="17"/>
      <c r="B1530" s="18"/>
      <c r="C1530" s="38"/>
      <c r="D1530" s="38"/>
      <c r="E1530" s="38"/>
      <c r="F1530" s="38"/>
      <c r="G1530" s="38"/>
      <c r="H1530" s="38"/>
      <c r="I1530" s="38"/>
      <c r="J1530" s="38"/>
      <c r="K1530" s="38"/>
      <c r="L1530" s="38"/>
      <c r="M1530" s="38"/>
      <c r="QK1530" s="3"/>
      <c r="QL1530" s="1"/>
      <c r="QM1530" s="1"/>
      <c r="QN1530" s="1"/>
      <c r="QO1530" s="1"/>
      <c r="QP1530" s="1"/>
      <c r="QQ1530" s="1"/>
      <c r="QR1530" s="1"/>
    </row>
    <row r="1531" spans="1:460" x14ac:dyDescent="0.2">
      <c r="A1531" s="17"/>
      <c r="B1531" s="18"/>
      <c r="C1531" s="38"/>
      <c r="D1531" s="38"/>
      <c r="E1531" s="38"/>
      <c r="F1531" s="38"/>
      <c r="G1531" s="38"/>
      <c r="H1531" s="38"/>
      <c r="I1531" s="38"/>
      <c r="J1531" s="38"/>
      <c r="K1531" s="38"/>
      <c r="L1531" s="38"/>
      <c r="M1531" s="38"/>
      <c r="QK1531" s="3"/>
      <c r="QL1531" s="1"/>
      <c r="QM1531" s="1"/>
      <c r="QN1531" s="1"/>
      <c r="QO1531" s="1"/>
      <c r="QP1531" s="1"/>
      <c r="QQ1531" s="1"/>
      <c r="QR1531" s="1"/>
    </row>
    <row r="1532" spans="1:460" x14ac:dyDescent="0.2">
      <c r="A1532" s="17"/>
      <c r="B1532" s="18"/>
      <c r="C1532" s="38"/>
      <c r="D1532" s="38"/>
      <c r="E1532" s="38"/>
      <c r="F1532" s="38"/>
      <c r="G1532" s="38"/>
      <c r="H1532" s="38"/>
      <c r="I1532" s="38"/>
      <c r="J1532" s="38"/>
      <c r="K1532" s="38"/>
      <c r="L1532" s="38"/>
      <c r="M1532" s="38"/>
      <c r="QK1532" s="3"/>
      <c r="QL1532" s="1"/>
      <c r="QM1532" s="1"/>
      <c r="QN1532" s="1"/>
      <c r="QO1532" s="1"/>
      <c r="QP1532" s="1"/>
      <c r="QQ1532" s="1"/>
      <c r="QR1532" s="1"/>
    </row>
    <row r="1533" spans="1:460" x14ac:dyDescent="0.2">
      <c r="A1533" s="17"/>
      <c r="B1533" s="18"/>
      <c r="C1533" s="38"/>
      <c r="D1533" s="38"/>
      <c r="E1533" s="38"/>
      <c r="F1533" s="38"/>
      <c r="G1533" s="38"/>
      <c r="H1533" s="38"/>
      <c r="I1533" s="38"/>
      <c r="J1533" s="38"/>
      <c r="K1533" s="38"/>
      <c r="L1533" s="38"/>
      <c r="M1533" s="38"/>
      <c r="QK1533" s="3"/>
      <c r="QL1533" s="1"/>
      <c r="QM1533" s="1"/>
      <c r="QN1533" s="1"/>
      <c r="QO1533" s="1"/>
      <c r="QP1533" s="1"/>
      <c r="QQ1533" s="1"/>
      <c r="QR1533" s="1"/>
    </row>
    <row r="1534" spans="1:460" x14ac:dyDescent="0.2">
      <c r="A1534" s="17"/>
      <c r="B1534" s="18"/>
      <c r="C1534" s="38"/>
      <c r="D1534" s="38"/>
      <c r="E1534" s="38"/>
      <c r="F1534" s="38"/>
      <c r="G1534" s="38"/>
      <c r="H1534" s="38"/>
      <c r="I1534" s="38"/>
      <c r="J1534" s="38"/>
      <c r="K1534" s="38"/>
      <c r="L1534" s="38"/>
      <c r="M1534" s="38"/>
      <c r="QK1534" s="3"/>
      <c r="QL1534" s="1"/>
      <c r="QM1534" s="1"/>
      <c r="QN1534" s="1"/>
      <c r="QO1534" s="1"/>
      <c r="QP1534" s="1"/>
      <c r="QQ1534" s="1"/>
      <c r="QR1534" s="1"/>
    </row>
    <row r="1535" spans="1:460" x14ac:dyDescent="0.2">
      <c r="A1535" s="17"/>
      <c r="B1535" s="18"/>
      <c r="C1535" s="38"/>
      <c r="D1535" s="38"/>
      <c r="E1535" s="38"/>
      <c r="F1535" s="38"/>
      <c r="G1535" s="38"/>
      <c r="H1535" s="38"/>
      <c r="I1535" s="38"/>
      <c r="J1535" s="38"/>
      <c r="K1535" s="38"/>
      <c r="L1535" s="38"/>
      <c r="M1535" s="38"/>
      <c r="QK1535" s="3"/>
      <c r="QL1535" s="1"/>
      <c r="QM1535" s="1"/>
      <c r="QN1535" s="1"/>
      <c r="QO1535" s="1"/>
      <c r="QP1535" s="1"/>
      <c r="QQ1535" s="1"/>
      <c r="QR1535" s="1"/>
    </row>
    <row r="1536" spans="1:460" x14ac:dyDescent="0.2">
      <c r="A1536" s="17"/>
      <c r="B1536" s="18"/>
      <c r="C1536" s="38"/>
      <c r="D1536" s="38"/>
      <c r="E1536" s="38"/>
      <c r="F1536" s="38"/>
      <c r="G1536" s="38"/>
      <c r="H1536" s="38"/>
      <c r="I1536" s="38"/>
      <c r="J1536" s="38"/>
      <c r="K1536" s="38"/>
      <c r="L1536" s="38"/>
      <c r="M1536" s="38"/>
      <c r="QK1536" s="3"/>
      <c r="QL1536" s="1"/>
      <c r="QM1536" s="1"/>
      <c r="QN1536" s="1"/>
      <c r="QO1536" s="1"/>
      <c r="QP1536" s="1"/>
      <c r="QQ1536" s="1"/>
      <c r="QR1536" s="1"/>
    </row>
    <row r="1537" spans="1:460" x14ac:dyDescent="0.2">
      <c r="A1537" s="17"/>
      <c r="B1537" s="18"/>
      <c r="C1537" s="38"/>
      <c r="D1537" s="38"/>
      <c r="E1537" s="38"/>
      <c r="F1537" s="38"/>
      <c r="G1537" s="38"/>
      <c r="H1537" s="38"/>
      <c r="I1537" s="38"/>
      <c r="J1537" s="38"/>
      <c r="K1537" s="38"/>
      <c r="L1537" s="38"/>
      <c r="M1537" s="38"/>
      <c r="QK1537" s="3"/>
      <c r="QL1537" s="1"/>
      <c r="QM1537" s="1"/>
      <c r="QN1537" s="1"/>
      <c r="QO1537" s="1"/>
      <c r="QP1537" s="1"/>
      <c r="QQ1537" s="1"/>
      <c r="QR1537" s="1"/>
    </row>
    <row r="1538" spans="1:460" x14ac:dyDescent="0.2">
      <c r="A1538" s="17"/>
      <c r="B1538" s="18"/>
      <c r="C1538" s="38"/>
      <c r="D1538" s="38"/>
      <c r="E1538" s="38"/>
      <c r="F1538" s="38"/>
      <c r="G1538" s="38"/>
      <c r="H1538" s="38"/>
      <c r="I1538" s="38"/>
      <c r="J1538" s="38"/>
      <c r="K1538" s="38"/>
      <c r="L1538" s="38"/>
      <c r="M1538" s="38"/>
      <c r="QK1538" s="3"/>
      <c r="QL1538" s="1"/>
      <c r="QM1538" s="1"/>
      <c r="QN1538" s="1"/>
      <c r="QO1538" s="1"/>
      <c r="QP1538" s="1"/>
      <c r="QQ1538" s="1"/>
      <c r="QR1538" s="1"/>
    </row>
    <row r="1539" spans="1:460" x14ac:dyDescent="0.2">
      <c r="A1539" s="17"/>
      <c r="B1539" s="18"/>
      <c r="C1539" s="38"/>
      <c r="D1539" s="38"/>
      <c r="E1539" s="38"/>
      <c r="F1539" s="38"/>
      <c r="G1539" s="38"/>
      <c r="H1539" s="38"/>
      <c r="I1539" s="38"/>
      <c r="J1539" s="38"/>
      <c r="K1539" s="38"/>
      <c r="L1539" s="38"/>
      <c r="M1539" s="38"/>
      <c r="QK1539" s="3"/>
      <c r="QL1539" s="1"/>
      <c r="QM1539" s="1"/>
      <c r="QN1539" s="1"/>
      <c r="QO1539" s="1"/>
      <c r="QP1539" s="1"/>
      <c r="QQ1539" s="1"/>
      <c r="QR1539" s="1"/>
    </row>
    <row r="1540" spans="1:460" x14ac:dyDescent="0.2">
      <c r="A1540" s="17"/>
      <c r="B1540" s="18"/>
      <c r="C1540" s="38"/>
      <c r="D1540" s="38"/>
      <c r="E1540" s="38"/>
      <c r="F1540" s="38"/>
      <c r="G1540" s="38"/>
      <c r="H1540" s="38"/>
      <c r="I1540" s="38"/>
      <c r="J1540" s="38"/>
      <c r="K1540" s="38"/>
      <c r="L1540" s="38"/>
      <c r="M1540" s="38"/>
      <c r="QK1540" s="3"/>
      <c r="QL1540" s="1"/>
      <c r="QM1540" s="1"/>
      <c r="QN1540" s="1"/>
      <c r="QO1540" s="1"/>
      <c r="QP1540" s="1"/>
      <c r="QQ1540" s="1"/>
      <c r="QR1540" s="1"/>
    </row>
    <row r="1541" spans="1:460" x14ac:dyDescent="0.2">
      <c r="A1541" s="17"/>
      <c r="B1541" s="18"/>
      <c r="C1541" s="38"/>
      <c r="D1541" s="38"/>
      <c r="E1541" s="38"/>
      <c r="F1541" s="38"/>
      <c r="G1541" s="38"/>
      <c r="H1541" s="38"/>
      <c r="I1541" s="38"/>
      <c r="J1541" s="38"/>
      <c r="K1541" s="38"/>
      <c r="L1541" s="38"/>
      <c r="M1541" s="38"/>
      <c r="QK1541" s="3"/>
      <c r="QL1541" s="1"/>
      <c r="QM1541" s="1"/>
      <c r="QN1541" s="1"/>
      <c r="QO1541" s="1"/>
      <c r="QP1541" s="1"/>
      <c r="QQ1541" s="1"/>
      <c r="QR1541" s="1"/>
    </row>
    <row r="1542" spans="1:460" x14ac:dyDescent="0.2">
      <c r="A1542" s="17"/>
      <c r="B1542" s="18"/>
      <c r="C1542" s="38"/>
      <c r="D1542" s="38"/>
      <c r="E1542" s="38"/>
      <c r="F1542" s="38"/>
      <c r="G1542" s="38"/>
      <c r="H1542" s="38"/>
      <c r="I1542" s="38"/>
      <c r="J1542" s="38"/>
      <c r="K1542" s="38"/>
      <c r="L1542" s="38"/>
      <c r="M1542" s="38"/>
      <c r="QK1542" s="3"/>
      <c r="QL1542" s="1"/>
      <c r="QM1542" s="1"/>
      <c r="QN1542" s="1"/>
      <c r="QO1542" s="1"/>
      <c r="QP1542" s="1"/>
      <c r="QQ1542" s="1"/>
      <c r="QR1542" s="1"/>
    </row>
    <row r="1543" spans="1:460" x14ac:dyDescent="0.2">
      <c r="A1543" s="17"/>
      <c r="B1543" s="18"/>
      <c r="C1543" s="38"/>
      <c r="D1543" s="38"/>
      <c r="E1543" s="38"/>
      <c r="F1543" s="38"/>
      <c r="G1543" s="38"/>
      <c r="H1543" s="38"/>
      <c r="I1543" s="38"/>
      <c r="J1543" s="38"/>
      <c r="K1543" s="38"/>
      <c r="L1543" s="38"/>
      <c r="M1543" s="38"/>
      <c r="QK1543" s="3"/>
      <c r="QL1543" s="1"/>
      <c r="QM1543" s="1"/>
      <c r="QN1543" s="1"/>
      <c r="QO1543" s="1"/>
      <c r="QP1543" s="1"/>
      <c r="QQ1543" s="1"/>
      <c r="QR1543" s="1"/>
    </row>
    <row r="1544" spans="1:460" x14ac:dyDescent="0.2">
      <c r="A1544" s="17"/>
      <c r="B1544" s="18"/>
      <c r="C1544" s="38"/>
      <c r="D1544" s="38"/>
      <c r="E1544" s="38"/>
      <c r="F1544" s="38"/>
      <c r="G1544" s="38"/>
      <c r="H1544" s="38"/>
      <c r="I1544" s="38"/>
      <c r="J1544" s="38"/>
      <c r="K1544" s="38"/>
      <c r="L1544" s="38"/>
      <c r="M1544" s="38"/>
      <c r="QK1544" s="3"/>
      <c r="QL1544" s="1"/>
      <c r="QM1544" s="1"/>
      <c r="QN1544" s="1"/>
      <c r="QO1544" s="1"/>
      <c r="QP1544" s="1"/>
      <c r="QQ1544" s="1"/>
      <c r="QR1544" s="1"/>
    </row>
    <row r="1545" spans="1:460" x14ac:dyDescent="0.2">
      <c r="A1545" s="17"/>
      <c r="B1545" s="18"/>
      <c r="C1545" s="38"/>
      <c r="D1545" s="38"/>
      <c r="E1545" s="38"/>
      <c r="F1545" s="38"/>
      <c r="G1545" s="38"/>
      <c r="H1545" s="38"/>
      <c r="I1545" s="38"/>
      <c r="J1545" s="38"/>
      <c r="K1545" s="38"/>
      <c r="L1545" s="38"/>
      <c r="M1545" s="38"/>
      <c r="QK1545" s="3"/>
      <c r="QL1545" s="1"/>
      <c r="QM1545" s="1"/>
      <c r="QN1545" s="1"/>
      <c r="QO1545" s="1"/>
      <c r="QP1545" s="1"/>
      <c r="QQ1545" s="1"/>
      <c r="QR1545" s="1"/>
    </row>
    <row r="1546" spans="1:460" x14ac:dyDescent="0.2">
      <c r="A1546" s="17"/>
      <c r="B1546" s="18"/>
      <c r="C1546" s="38"/>
      <c r="D1546" s="38"/>
      <c r="E1546" s="38"/>
      <c r="F1546" s="38"/>
      <c r="G1546" s="38"/>
      <c r="H1546" s="38"/>
      <c r="I1546" s="38"/>
      <c r="J1546" s="38"/>
      <c r="K1546" s="38"/>
      <c r="L1546" s="38"/>
      <c r="M1546" s="38"/>
      <c r="QK1546" s="3"/>
      <c r="QL1546" s="1"/>
      <c r="QM1546" s="1"/>
      <c r="QN1546" s="1"/>
      <c r="QO1546" s="1"/>
      <c r="QP1546" s="1"/>
      <c r="QQ1546" s="1"/>
      <c r="QR1546" s="1"/>
    </row>
    <row r="1547" spans="1:460" x14ac:dyDescent="0.2">
      <c r="A1547" s="17"/>
      <c r="B1547" s="18"/>
      <c r="C1547" s="38"/>
      <c r="D1547" s="38"/>
      <c r="E1547" s="38"/>
      <c r="F1547" s="38"/>
      <c r="G1547" s="38"/>
      <c r="H1547" s="38"/>
      <c r="I1547" s="38"/>
      <c r="J1547" s="38"/>
      <c r="K1547" s="38"/>
      <c r="L1547" s="38"/>
      <c r="M1547" s="38"/>
      <c r="QK1547" s="3"/>
      <c r="QL1547" s="1"/>
      <c r="QM1547" s="1"/>
      <c r="QN1547" s="1"/>
      <c r="QO1547" s="1"/>
      <c r="QP1547" s="1"/>
      <c r="QQ1547" s="1"/>
      <c r="QR1547" s="1"/>
    </row>
    <row r="1548" spans="1:460" x14ac:dyDescent="0.2">
      <c r="A1548" s="17"/>
      <c r="B1548" s="18"/>
      <c r="C1548" s="38"/>
      <c r="D1548" s="38"/>
      <c r="E1548" s="38"/>
      <c r="F1548" s="38"/>
      <c r="G1548" s="38"/>
      <c r="H1548" s="38"/>
      <c r="I1548" s="38"/>
      <c r="J1548" s="38"/>
      <c r="K1548" s="38"/>
      <c r="L1548" s="38"/>
      <c r="M1548" s="38"/>
      <c r="QK1548" s="3"/>
      <c r="QL1548" s="1"/>
      <c r="QM1548" s="1"/>
      <c r="QN1548" s="1"/>
      <c r="QO1548" s="1"/>
      <c r="QP1548" s="1"/>
      <c r="QQ1548" s="1"/>
      <c r="QR1548" s="1"/>
    </row>
    <row r="1549" spans="1:460" x14ac:dyDescent="0.2">
      <c r="A1549" s="17"/>
      <c r="B1549" s="18"/>
      <c r="C1549" s="38"/>
      <c r="D1549" s="38"/>
      <c r="E1549" s="38"/>
      <c r="F1549" s="38"/>
      <c r="G1549" s="38"/>
      <c r="H1549" s="38"/>
      <c r="I1549" s="38"/>
      <c r="J1549" s="38"/>
      <c r="K1549" s="38"/>
      <c r="L1549" s="38"/>
      <c r="M1549" s="38"/>
      <c r="QK1549" s="3"/>
      <c r="QL1549" s="1"/>
      <c r="QM1549" s="1"/>
      <c r="QN1549" s="1"/>
      <c r="QO1549" s="1"/>
      <c r="QP1549" s="1"/>
      <c r="QQ1549" s="1"/>
      <c r="QR1549" s="1"/>
    </row>
    <row r="1550" spans="1:460" x14ac:dyDescent="0.2">
      <c r="A1550" s="17"/>
      <c r="B1550" s="18"/>
      <c r="C1550" s="38"/>
      <c r="D1550" s="38"/>
      <c r="E1550" s="38"/>
      <c r="F1550" s="38"/>
      <c r="G1550" s="38"/>
      <c r="H1550" s="38"/>
      <c r="I1550" s="38"/>
      <c r="J1550" s="38"/>
      <c r="K1550" s="38"/>
      <c r="L1550" s="38"/>
      <c r="M1550" s="38"/>
      <c r="QK1550" s="3"/>
      <c r="QL1550" s="1"/>
      <c r="QM1550" s="1"/>
      <c r="QN1550" s="1"/>
      <c r="QO1550" s="1"/>
      <c r="QP1550" s="1"/>
      <c r="QQ1550" s="1"/>
      <c r="QR1550" s="1"/>
    </row>
    <row r="1551" spans="1:460" x14ac:dyDescent="0.2">
      <c r="A1551" s="17"/>
      <c r="B1551" s="18"/>
      <c r="C1551" s="38"/>
      <c r="D1551" s="38"/>
      <c r="E1551" s="38"/>
      <c r="F1551" s="38"/>
      <c r="G1551" s="38"/>
      <c r="H1551" s="38"/>
      <c r="I1551" s="38"/>
      <c r="J1551" s="38"/>
      <c r="K1551" s="38"/>
      <c r="L1551" s="38"/>
      <c r="M1551" s="38"/>
      <c r="QK1551" s="3"/>
      <c r="QL1551" s="1"/>
      <c r="QM1551" s="1"/>
      <c r="QN1551" s="1"/>
      <c r="QO1551" s="1"/>
      <c r="QP1551" s="1"/>
      <c r="QQ1551" s="1"/>
      <c r="QR1551" s="1"/>
    </row>
    <row r="1552" spans="1:460" x14ac:dyDescent="0.2">
      <c r="A1552" s="17"/>
      <c r="B1552" s="18"/>
      <c r="C1552" s="38"/>
      <c r="D1552" s="38"/>
      <c r="E1552" s="38"/>
      <c r="F1552" s="38"/>
      <c r="G1552" s="38"/>
      <c r="H1552" s="38"/>
      <c r="I1552" s="38"/>
      <c r="J1552" s="38"/>
      <c r="K1552" s="38"/>
      <c r="L1552" s="38"/>
      <c r="M1552" s="38"/>
      <c r="QK1552" s="3"/>
      <c r="QL1552" s="1"/>
      <c r="QM1552" s="1"/>
      <c r="QN1552" s="1"/>
      <c r="QO1552" s="1"/>
      <c r="QP1552" s="1"/>
      <c r="QQ1552" s="1"/>
      <c r="QR1552" s="1"/>
    </row>
    <row r="1553" spans="1:460" x14ac:dyDescent="0.2">
      <c r="A1553" s="17"/>
      <c r="B1553" s="18"/>
      <c r="C1553" s="38"/>
      <c r="D1553" s="38"/>
      <c r="E1553" s="38"/>
      <c r="F1553" s="38"/>
      <c r="G1553" s="38"/>
      <c r="H1553" s="38"/>
      <c r="I1553" s="38"/>
      <c r="J1553" s="38"/>
      <c r="K1553" s="38"/>
      <c r="L1553" s="38"/>
      <c r="M1553" s="38"/>
      <c r="QK1553" s="3"/>
      <c r="QL1553" s="1"/>
      <c r="QM1553" s="1"/>
      <c r="QN1553" s="1"/>
      <c r="QO1553" s="1"/>
      <c r="QP1553" s="1"/>
      <c r="QQ1553" s="1"/>
      <c r="QR1553" s="1"/>
    </row>
    <row r="1554" spans="1:460" x14ac:dyDescent="0.2">
      <c r="A1554" s="17"/>
      <c r="B1554" s="18"/>
      <c r="C1554" s="38"/>
      <c r="D1554" s="38"/>
      <c r="E1554" s="38"/>
      <c r="F1554" s="38"/>
      <c r="G1554" s="38"/>
      <c r="H1554" s="38"/>
      <c r="I1554" s="38"/>
      <c r="J1554" s="38"/>
      <c r="K1554" s="38"/>
      <c r="L1554" s="38"/>
      <c r="M1554" s="38"/>
      <c r="QK1554" s="3"/>
      <c r="QL1554" s="1"/>
      <c r="QM1554" s="1"/>
      <c r="QN1554" s="1"/>
      <c r="QO1554" s="1"/>
      <c r="QP1554" s="1"/>
      <c r="QQ1554" s="1"/>
      <c r="QR1554" s="1"/>
    </row>
    <row r="1555" spans="1:460" x14ac:dyDescent="0.2">
      <c r="A1555" s="17"/>
      <c r="B1555" s="18"/>
      <c r="C1555" s="38"/>
      <c r="D1555" s="38"/>
      <c r="E1555" s="38"/>
      <c r="F1555" s="38"/>
      <c r="G1555" s="38"/>
      <c r="H1555" s="38"/>
      <c r="I1555" s="38"/>
      <c r="J1555" s="38"/>
      <c r="K1555" s="38"/>
      <c r="L1555" s="38"/>
      <c r="M1555" s="38"/>
      <c r="QK1555" s="3"/>
      <c r="QL1555" s="1"/>
      <c r="QM1555" s="1"/>
      <c r="QN1555" s="1"/>
      <c r="QO1555" s="1"/>
      <c r="QP1555" s="1"/>
      <c r="QQ1555" s="1"/>
      <c r="QR1555" s="1"/>
    </row>
    <row r="1556" spans="1:460" x14ac:dyDescent="0.2">
      <c r="A1556" s="17"/>
      <c r="B1556" s="18"/>
      <c r="C1556" s="38"/>
      <c r="D1556" s="38"/>
      <c r="E1556" s="38"/>
      <c r="F1556" s="38"/>
      <c r="G1556" s="38"/>
      <c r="H1556" s="38"/>
      <c r="I1556" s="38"/>
      <c r="J1556" s="38"/>
      <c r="K1556" s="38"/>
      <c r="L1556" s="38"/>
      <c r="M1556" s="38"/>
      <c r="QK1556" s="3"/>
      <c r="QL1556" s="1"/>
      <c r="QM1556" s="1"/>
      <c r="QN1556" s="1"/>
      <c r="QO1556" s="1"/>
      <c r="QP1556" s="1"/>
      <c r="QQ1556" s="1"/>
      <c r="QR1556" s="1"/>
    </row>
    <row r="1557" spans="1:460" x14ac:dyDescent="0.2">
      <c r="A1557" s="17"/>
      <c r="B1557" s="18"/>
      <c r="C1557" s="38"/>
      <c r="D1557" s="38"/>
      <c r="E1557" s="38"/>
      <c r="F1557" s="38"/>
      <c r="G1557" s="38"/>
      <c r="H1557" s="38"/>
      <c r="I1557" s="38"/>
      <c r="J1557" s="38"/>
      <c r="K1557" s="38"/>
      <c r="L1557" s="38"/>
      <c r="M1557" s="38"/>
      <c r="QK1557" s="3"/>
      <c r="QL1557" s="1"/>
      <c r="QM1557" s="1"/>
      <c r="QN1557" s="1"/>
      <c r="QO1557" s="1"/>
      <c r="QP1557" s="1"/>
      <c r="QQ1557" s="1"/>
      <c r="QR1557" s="1"/>
    </row>
    <row r="1558" spans="1:460" x14ac:dyDescent="0.2">
      <c r="A1558" s="17"/>
      <c r="B1558" s="18"/>
      <c r="C1558" s="38"/>
      <c r="D1558" s="38"/>
      <c r="E1558" s="38"/>
      <c r="F1558" s="38"/>
      <c r="G1558" s="38"/>
      <c r="H1558" s="38"/>
      <c r="I1558" s="38"/>
      <c r="J1558" s="38"/>
      <c r="K1558" s="38"/>
      <c r="L1558" s="38"/>
      <c r="M1558" s="38"/>
      <c r="QK1558" s="3"/>
      <c r="QL1558" s="1"/>
      <c r="QM1558" s="1"/>
      <c r="QN1558" s="1"/>
      <c r="QO1558" s="1"/>
      <c r="QP1558" s="1"/>
      <c r="QQ1558" s="1"/>
      <c r="QR1558" s="1"/>
    </row>
    <row r="1559" spans="1:460" x14ac:dyDescent="0.2">
      <c r="A1559" s="17"/>
      <c r="B1559" s="18"/>
      <c r="C1559" s="38"/>
      <c r="D1559" s="38"/>
      <c r="E1559" s="38"/>
      <c r="F1559" s="38"/>
      <c r="G1559" s="38"/>
      <c r="H1559" s="38"/>
      <c r="I1559" s="38"/>
      <c r="J1559" s="38"/>
      <c r="K1559" s="38"/>
      <c r="L1559" s="38"/>
      <c r="M1559" s="38"/>
      <c r="QK1559" s="3"/>
      <c r="QL1559" s="1"/>
      <c r="QM1559" s="1"/>
      <c r="QN1559" s="1"/>
      <c r="QO1559" s="1"/>
      <c r="QP1559" s="1"/>
      <c r="QQ1559" s="1"/>
      <c r="QR1559" s="1"/>
    </row>
    <row r="1560" spans="1:460" x14ac:dyDescent="0.2">
      <c r="A1560" s="17"/>
      <c r="B1560" s="18"/>
      <c r="C1560" s="38"/>
      <c r="D1560" s="38"/>
      <c r="E1560" s="38"/>
      <c r="F1560" s="38"/>
      <c r="G1560" s="38"/>
      <c r="H1560" s="38"/>
      <c r="I1560" s="38"/>
      <c r="J1560" s="38"/>
      <c r="K1560" s="38"/>
      <c r="L1560" s="38"/>
      <c r="M1560" s="38"/>
      <c r="QK1560" s="3"/>
      <c r="QL1560" s="1"/>
      <c r="QM1560" s="1"/>
      <c r="QN1560" s="1"/>
      <c r="QO1560" s="1"/>
      <c r="QP1560" s="1"/>
      <c r="QQ1560" s="1"/>
      <c r="QR1560" s="1"/>
    </row>
    <row r="1561" spans="1:460" x14ac:dyDescent="0.2">
      <c r="A1561" s="17"/>
      <c r="B1561" s="18"/>
      <c r="C1561" s="38"/>
      <c r="D1561" s="38"/>
      <c r="E1561" s="38"/>
      <c r="F1561" s="38"/>
      <c r="G1561" s="38"/>
      <c r="H1561" s="38"/>
      <c r="I1561" s="38"/>
      <c r="J1561" s="38"/>
      <c r="K1561" s="38"/>
      <c r="L1561" s="38"/>
      <c r="M1561" s="38"/>
      <c r="QK1561" s="3"/>
      <c r="QL1561" s="1"/>
      <c r="QM1561" s="1"/>
      <c r="QN1561" s="1"/>
      <c r="QO1561" s="1"/>
      <c r="QP1561" s="1"/>
      <c r="QQ1561" s="1"/>
      <c r="QR1561" s="1"/>
    </row>
    <row r="1562" spans="1:460" x14ac:dyDescent="0.2">
      <c r="A1562" s="17"/>
      <c r="B1562" s="18"/>
      <c r="C1562" s="38"/>
      <c r="D1562" s="38"/>
      <c r="E1562" s="38"/>
      <c r="F1562" s="38"/>
      <c r="G1562" s="38"/>
      <c r="H1562" s="38"/>
      <c r="I1562" s="38"/>
      <c r="J1562" s="38"/>
      <c r="K1562" s="38"/>
      <c r="L1562" s="38"/>
      <c r="M1562" s="38"/>
      <c r="QK1562" s="3"/>
      <c r="QL1562" s="1"/>
      <c r="QM1562" s="1"/>
      <c r="QN1562" s="1"/>
      <c r="QO1562" s="1"/>
      <c r="QP1562" s="1"/>
      <c r="QQ1562" s="1"/>
      <c r="QR1562" s="1"/>
    </row>
    <row r="1563" spans="1:460" x14ac:dyDescent="0.2">
      <c r="A1563" s="17"/>
      <c r="B1563" s="18"/>
      <c r="C1563" s="38"/>
      <c r="D1563" s="38"/>
      <c r="E1563" s="38"/>
      <c r="F1563" s="38"/>
      <c r="G1563" s="38"/>
      <c r="H1563" s="38"/>
      <c r="I1563" s="38"/>
      <c r="J1563" s="38"/>
      <c r="K1563" s="38"/>
      <c r="L1563" s="38"/>
      <c r="M1563" s="38"/>
      <c r="QK1563" s="3"/>
      <c r="QL1563" s="1"/>
      <c r="QM1563" s="1"/>
      <c r="QN1563" s="1"/>
      <c r="QO1563" s="1"/>
      <c r="QP1563" s="1"/>
      <c r="QQ1563" s="1"/>
      <c r="QR1563" s="1"/>
    </row>
    <row r="1564" spans="1:460" x14ac:dyDescent="0.2">
      <c r="A1564" s="17"/>
      <c r="B1564" s="18"/>
      <c r="C1564" s="38"/>
      <c r="D1564" s="38"/>
      <c r="E1564" s="38"/>
      <c r="F1564" s="38"/>
      <c r="G1564" s="38"/>
      <c r="H1564" s="38"/>
      <c r="I1564" s="38"/>
      <c r="J1564" s="38"/>
      <c r="K1564" s="38"/>
      <c r="L1564" s="38"/>
      <c r="M1564" s="38"/>
      <c r="QK1564" s="3"/>
      <c r="QL1564" s="1"/>
      <c r="QM1564" s="1"/>
      <c r="QN1564" s="1"/>
      <c r="QO1564" s="1"/>
      <c r="QP1564" s="1"/>
      <c r="QQ1564" s="1"/>
      <c r="QR1564" s="1"/>
    </row>
    <row r="1565" spans="1:460" x14ac:dyDescent="0.2">
      <c r="A1565" s="17"/>
      <c r="B1565" s="18"/>
      <c r="C1565" s="38"/>
      <c r="D1565" s="38"/>
      <c r="E1565" s="38"/>
      <c r="F1565" s="38"/>
      <c r="G1565" s="38"/>
      <c r="H1565" s="38"/>
      <c r="I1565" s="38"/>
      <c r="J1565" s="38"/>
      <c r="K1565" s="38"/>
      <c r="L1565" s="38"/>
      <c r="M1565" s="38"/>
      <c r="QK1565" s="3"/>
      <c r="QL1565" s="1"/>
      <c r="QM1565" s="1"/>
      <c r="QN1565" s="1"/>
      <c r="QO1565" s="1"/>
      <c r="QP1565" s="1"/>
      <c r="QQ1565" s="1"/>
      <c r="QR1565" s="1"/>
    </row>
    <row r="1566" spans="1:460" x14ac:dyDescent="0.2">
      <c r="A1566" s="17"/>
      <c r="B1566" s="18"/>
      <c r="C1566" s="38"/>
      <c r="D1566" s="38"/>
      <c r="E1566" s="38"/>
      <c r="F1566" s="38"/>
      <c r="G1566" s="38"/>
      <c r="H1566" s="38"/>
      <c r="I1566" s="38"/>
      <c r="J1566" s="38"/>
      <c r="K1566" s="38"/>
      <c r="L1566" s="38"/>
      <c r="M1566" s="38"/>
      <c r="QK1566" s="3"/>
      <c r="QL1566" s="1"/>
      <c r="QM1566" s="1"/>
      <c r="QN1566" s="1"/>
      <c r="QO1566" s="1"/>
      <c r="QP1566" s="1"/>
      <c r="QQ1566" s="1"/>
      <c r="QR1566" s="1"/>
    </row>
    <row r="1567" spans="1:460" x14ac:dyDescent="0.2">
      <c r="A1567" s="17"/>
      <c r="B1567" s="18"/>
      <c r="C1567" s="38"/>
      <c r="D1567" s="38"/>
      <c r="E1567" s="38"/>
      <c r="F1567" s="38"/>
      <c r="G1567" s="38"/>
      <c r="H1567" s="38"/>
      <c r="I1567" s="38"/>
      <c r="J1567" s="38"/>
      <c r="K1567" s="38"/>
      <c r="L1567" s="38"/>
      <c r="M1567" s="38"/>
      <c r="QK1567" s="3"/>
      <c r="QL1567" s="1"/>
      <c r="QM1567" s="1"/>
      <c r="QN1567" s="1"/>
      <c r="QO1567" s="1"/>
      <c r="QP1567" s="1"/>
      <c r="QQ1567" s="1"/>
      <c r="QR1567" s="1"/>
    </row>
    <row r="1568" spans="1:460" x14ac:dyDescent="0.2">
      <c r="A1568" s="17"/>
      <c r="B1568" s="18"/>
      <c r="C1568" s="38"/>
      <c r="D1568" s="38"/>
      <c r="E1568" s="38"/>
      <c r="F1568" s="38"/>
      <c r="G1568" s="38"/>
      <c r="H1568" s="38"/>
      <c r="I1568" s="38"/>
      <c r="J1568" s="38"/>
      <c r="K1568" s="38"/>
      <c r="L1568" s="38"/>
      <c r="M1568" s="38"/>
      <c r="QK1568" s="3"/>
      <c r="QL1568" s="1"/>
      <c r="QM1568" s="1"/>
      <c r="QN1568" s="1"/>
      <c r="QO1568" s="1"/>
      <c r="QP1568" s="1"/>
      <c r="QQ1568" s="1"/>
      <c r="QR1568" s="1"/>
    </row>
    <row r="1569" spans="1:460" x14ac:dyDescent="0.2">
      <c r="A1569" s="17"/>
      <c r="B1569" s="18"/>
      <c r="C1569" s="38"/>
      <c r="D1569" s="38"/>
      <c r="E1569" s="38"/>
      <c r="F1569" s="38"/>
      <c r="G1569" s="38"/>
      <c r="H1569" s="38"/>
      <c r="I1569" s="38"/>
      <c r="J1569" s="38"/>
      <c r="K1569" s="38"/>
      <c r="L1569" s="38"/>
      <c r="M1569" s="38"/>
      <c r="QK1569" s="3"/>
      <c r="QL1569" s="1"/>
      <c r="QM1569" s="1"/>
      <c r="QN1569" s="1"/>
      <c r="QO1569" s="1"/>
      <c r="QP1569" s="1"/>
      <c r="QQ1569" s="1"/>
      <c r="QR1569" s="1"/>
    </row>
    <row r="1570" spans="1:460" x14ac:dyDescent="0.2">
      <c r="A1570" s="17"/>
      <c r="B1570" s="18"/>
      <c r="C1570" s="38"/>
      <c r="D1570" s="38"/>
      <c r="E1570" s="38"/>
      <c r="F1570" s="38"/>
      <c r="G1570" s="38"/>
      <c r="H1570" s="38"/>
      <c r="I1570" s="38"/>
      <c r="J1570" s="38"/>
      <c r="K1570" s="38"/>
      <c r="L1570" s="38"/>
      <c r="M1570" s="38"/>
      <c r="QK1570" s="3"/>
      <c r="QL1570" s="1"/>
      <c r="QM1570" s="1"/>
      <c r="QN1570" s="1"/>
      <c r="QO1570" s="1"/>
      <c r="QP1570" s="1"/>
      <c r="QQ1570" s="1"/>
      <c r="QR1570" s="1"/>
    </row>
    <row r="1571" spans="1:460" x14ac:dyDescent="0.2">
      <c r="A1571" s="17"/>
      <c r="B1571" s="18"/>
      <c r="C1571" s="38"/>
      <c r="D1571" s="38"/>
      <c r="E1571" s="38"/>
      <c r="F1571" s="38"/>
      <c r="G1571" s="38"/>
      <c r="H1571" s="38"/>
      <c r="I1571" s="38"/>
      <c r="J1571" s="38"/>
      <c r="K1571" s="38"/>
      <c r="L1571" s="38"/>
      <c r="M1571" s="38"/>
      <c r="QK1571" s="3"/>
      <c r="QL1571" s="1"/>
      <c r="QM1571" s="1"/>
      <c r="QN1571" s="1"/>
      <c r="QO1571" s="1"/>
      <c r="QP1571" s="1"/>
      <c r="QQ1571" s="1"/>
      <c r="QR1571" s="1"/>
    </row>
    <row r="1572" spans="1:460" x14ac:dyDescent="0.2">
      <c r="A1572" s="17"/>
      <c r="B1572" s="18"/>
      <c r="C1572" s="38"/>
      <c r="D1572" s="38"/>
      <c r="E1572" s="38"/>
      <c r="F1572" s="38"/>
      <c r="G1572" s="38"/>
      <c r="H1572" s="38"/>
      <c r="I1572" s="38"/>
      <c r="J1572" s="38"/>
      <c r="K1572" s="38"/>
      <c r="L1572" s="38"/>
      <c r="M1572" s="38"/>
      <c r="QK1572" s="3"/>
      <c r="QL1572" s="1"/>
      <c r="QM1572" s="1"/>
      <c r="QN1572" s="1"/>
      <c r="QO1572" s="1"/>
      <c r="QP1572" s="1"/>
      <c r="QQ1572" s="1"/>
      <c r="QR1572" s="1"/>
    </row>
    <row r="1573" spans="1:460" x14ac:dyDescent="0.2">
      <c r="A1573" s="17"/>
      <c r="B1573" s="18"/>
      <c r="C1573" s="38"/>
      <c r="D1573" s="38"/>
      <c r="E1573" s="38"/>
      <c r="F1573" s="38"/>
      <c r="G1573" s="38"/>
      <c r="H1573" s="38"/>
      <c r="I1573" s="38"/>
      <c r="J1573" s="38"/>
      <c r="K1573" s="38"/>
      <c r="L1573" s="38"/>
      <c r="M1573" s="38"/>
      <c r="QK1573" s="3"/>
      <c r="QL1573" s="1"/>
      <c r="QM1573" s="1"/>
      <c r="QN1573" s="1"/>
      <c r="QO1573" s="1"/>
      <c r="QP1573" s="1"/>
      <c r="QQ1573" s="1"/>
      <c r="QR1573" s="1"/>
    </row>
    <row r="1574" spans="1:460" x14ac:dyDescent="0.2">
      <c r="A1574" s="17"/>
      <c r="B1574" s="18"/>
      <c r="C1574" s="38"/>
      <c r="D1574" s="38"/>
      <c r="E1574" s="38"/>
      <c r="F1574" s="38"/>
      <c r="G1574" s="38"/>
      <c r="H1574" s="38"/>
      <c r="I1574" s="38"/>
      <c r="J1574" s="38"/>
      <c r="K1574" s="38"/>
      <c r="L1574" s="38"/>
      <c r="M1574" s="38"/>
      <c r="QK1574" s="3"/>
      <c r="QL1574" s="1"/>
      <c r="QM1574" s="1"/>
      <c r="QN1574" s="1"/>
      <c r="QO1574" s="1"/>
      <c r="QP1574" s="1"/>
      <c r="QQ1574" s="1"/>
      <c r="QR1574" s="1"/>
    </row>
    <row r="1575" spans="1:460" x14ac:dyDescent="0.2">
      <c r="A1575" s="17"/>
      <c r="B1575" s="18"/>
      <c r="C1575" s="38"/>
      <c r="D1575" s="38"/>
      <c r="E1575" s="38"/>
      <c r="F1575" s="38"/>
      <c r="G1575" s="38"/>
      <c r="H1575" s="38"/>
      <c r="I1575" s="38"/>
      <c r="J1575" s="38"/>
      <c r="K1575" s="38"/>
      <c r="L1575" s="38"/>
      <c r="M1575" s="38"/>
      <c r="QK1575" s="3"/>
      <c r="QL1575" s="1"/>
      <c r="QM1575" s="1"/>
      <c r="QN1575" s="1"/>
      <c r="QO1575" s="1"/>
      <c r="QP1575" s="1"/>
      <c r="QQ1575" s="1"/>
      <c r="QR1575" s="1"/>
    </row>
    <row r="1576" spans="1:460" x14ac:dyDescent="0.2">
      <c r="A1576" s="17"/>
      <c r="B1576" s="18"/>
      <c r="C1576" s="38"/>
      <c r="D1576" s="38"/>
      <c r="E1576" s="38"/>
      <c r="F1576" s="38"/>
      <c r="G1576" s="38"/>
      <c r="H1576" s="38"/>
      <c r="I1576" s="38"/>
      <c r="J1576" s="38"/>
      <c r="K1576" s="38"/>
      <c r="L1576" s="38"/>
      <c r="M1576" s="38"/>
      <c r="QK1576" s="3"/>
      <c r="QL1576" s="1"/>
      <c r="QM1576" s="1"/>
      <c r="QN1576" s="1"/>
      <c r="QO1576" s="1"/>
      <c r="QP1576" s="1"/>
      <c r="QQ1576" s="1"/>
      <c r="QR1576" s="1"/>
    </row>
    <row r="1577" spans="1:460" x14ac:dyDescent="0.2">
      <c r="A1577" s="17"/>
      <c r="B1577" s="18"/>
      <c r="C1577" s="38"/>
      <c r="D1577" s="38"/>
      <c r="E1577" s="38"/>
      <c r="F1577" s="38"/>
      <c r="G1577" s="38"/>
      <c r="H1577" s="38"/>
      <c r="I1577" s="38"/>
      <c r="J1577" s="38"/>
      <c r="K1577" s="38"/>
      <c r="L1577" s="38"/>
      <c r="M1577" s="38"/>
      <c r="QK1577" s="3"/>
      <c r="QL1577" s="1"/>
      <c r="QM1577" s="1"/>
      <c r="QN1577" s="1"/>
      <c r="QO1577" s="1"/>
      <c r="QP1577" s="1"/>
      <c r="QQ1577" s="1"/>
      <c r="QR1577" s="1"/>
    </row>
    <row r="1578" spans="1:460" x14ac:dyDescent="0.2">
      <c r="A1578" s="17"/>
      <c r="B1578" s="18"/>
      <c r="C1578" s="38"/>
      <c r="D1578" s="38"/>
      <c r="E1578" s="38"/>
      <c r="F1578" s="38"/>
      <c r="G1578" s="38"/>
      <c r="H1578" s="38"/>
      <c r="I1578" s="38"/>
      <c r="J1578" s="38"/>
      <c r="K1578" s="38"/>
      <c r="L1578" s="38"/>
      <c r="M1578" s="38"/>
      <c r="QK1578" s="3"/>
      <c r="QL1578" s="1"/>
      <c r="QM1578" s="1"/>
      <c r="QN1578" s="1"/>
      <c r="QO1578" s="1"/>
      <c r="QP1578" s="1"/>
      <c r="QQ1578" s="1"/>
      <c r="QR1578" s="1"/>
    </row>
    <row r="1579" spans="1:460" x14ac:dyDescent="0.2">
      <c r="A1579" s="17"/>
      <c r="B1579" s="18"/>
      <c r="C1579" s="38"/>
      <c r="D1579" s="38"/>
      <c r="E1579" s="38"/>
      <c r="F1579" s="38"/>
      <c r="G1579" s="38"/>
      <c r="H1579" s="38"/>
      <c r="I1579" s="38"/>
      <c r="J1579" s="38"/>
      <c r="K1579" s="38"/>
      <c r="L1579" s="38"/>
      <c r="M1579" s="38"/>
      <c r="QK1579" s="3"/>
      <c r="QL1579" s="1"/>
      <c r="QM1579" s="1"/>
      <c r="QN1579" s="1"/>
      <c r="QO1579" s="1"/>
      <c r="QP1579" s="1"/>
      <c r="QQ1579" s="1"/>
      <c r="QR1579" s="1"/>
    </row>
    <row r="1580" spans="1:460" x14ac:dyDescent="0.2">
      <c r="A1580" s="17"/>
      <c r="B1580" s="18"/>
      <c r="C1580" s="38"/>
      <c r="D1580" s="38"/>
      <c r="E1580" s="38"/>
      <c r="F1580" s="38"/>
      <c r="G1580" s="38"/>
      <c r="H1580" s="38"/>
      <c r="I1580" s="38"/>
      <c r="J1580" s="38"/>
      <c r="K1580" s="38"/>
      <c r="L1580" s="38"/>
      <c r="M1580" s="38"/>
      <c r="QK1580" s="3"/>
      <c r="QL1580" s="1"/>
      <c r="QM1580" s="1"/>
      <c r="QN1580" s="1"/>
      <c r="QO1580" s="1"/>
      <c r="QP1580" s="1"/>
      <c r="QQ1580" s="1"/>
      <c r="QR1580" s="1"/>
    </row>
    <row r="1581" spans="1:460" x14ac:dyDescent="0.2">
      <c r="A1581" s="17"/>
      <c r="B1581" s="18"/>
      <c r="C1581" s="38"/>
      <c r="D1581" s="38"/>
      <c r="E1581" s="38"/>
      <c r="F1581" s="38"/>
      <c r="G1581" s="38"/>
      <c r="H1581" s="38"/>
      <c r="I1581" s="38"/>
      <c r="J1581" s="38"/>
      <c r="K1581" s="38"/>
      <c r="L1581" s="38"/>
      <c r="M1581" s="38"/>
      <c r="QK1581" s="3"/>
      <c r="QL1581" s="1"/>
      <c r="QM1581" s="1"/>
      <c r="QN1581" s="1"/>
      <c r="QO1581" s="1"/>
      <c r="QP1581" s="1"/>
      <c r="QQ1581" s="1"/>
      <c r="QR1581" s="1"/>
    </row>
    <row r="1582" spans="1:460" x14ac:dyDescent="0.2">
      <c r="A1582" s="17"/>
      <c r="B1582" s="18"/>
      <c r="C1582" s="38"/>
      <c r="D1582" s="38"/>
      <c r="E1582" s="38"/>
      <c r="F1582" s="38"/>
      <c r="G1582" s="38"/>
      <c r="H1582" s="38"/>
      <c r="I1582" s="38"/>
      <c r="J1582" s="38"/>
      <c r="K1582" s="38"/>
      <c r="L1582" s="38"/>
      <c r="M1582" s="38"/>
      <c r="QK1582" s="3"/>
      <c r="QL1582" s="1"/>
      <c r="QM1582" s="1"/>
      <c r="QN1582" s="1"/>
      <c r="QO1582" s="1"/>
      <c r="QP1582" s="1"/>
      <c r="QQ1582" s="1"/>
      <c r="QR1582" s="1"/>
    </row>
    <row r="1583" spans="1:460" x14ac:dyDescent="0.2">
      <c r="A1583" s="17"/>
      <c r="B1583" s="18"/>
      <c r="C1583" s="38"/>
      <c r="D1583" s="38"/>
      <c r="E1583" s="38"/>
      <c r="F1583" s="38"/>
      <c r="G1583" s="38"/>
      <c r="H1583" s="38"/>
      <c r="I1583" s="38"/>
      <c r="J1583" s="38"/>
      <c r="K1583" s="38"/>
      <c r="L1583" s="38"/>
      <c r="M1583" s="38"/>
      <c r="QK1583" s="3"/>
      <c r="QL1583" s="1"/>
      <c r="QM1583" s="1"/>
      <c r="QN1583" s="1"/>
      <c r="QO1583" s="1"/>
      <c r="QP1583" s="1"/>
      <c r="QQ1583" s="1"/>
      <c r="QR1583" s="1"/>
    </row>
    <row r="1584" spans="1:460" x14ac:dyDescent="0.2">
      <c r="A1584" s="17"/>
      <c r="B1584" s="18"/>
      <c r="C1584" s="38"/>
      <c r="D1584" s="38"/>
      <c r="E1584" s="38"/>
      <c r="F1584" s="38"/>
      <c r="G1584" s="38"/>
      <c r="H1584" s="38"/>
      <c r="I1584" s="38"/>
      <c r="J1584" s="38"/>
      <c r="K1584" s="38"/>
      <c r="L1584" s="38"/>
      <c r="M1584" s="38"/>
      <c r="QK1584" s="3"/>
      <c r="QL1584" s="1"/>
      <c r="QM1584" s="1"/>
      <c r="QN1584" s="1"/>
      <c r="QO1584" s="1"/>
      <c r="QP1584" s="1"/>
      <c r="QQ1584" s="1"/>
      <c r="QR1584" s="1"/>
    </row>
    <row r="1585" spans="1:460" x14ac:dyDescent="0.2">
      <c r="A1585" s="17"/>
      <c r="B1585" s="18"/>
      <c r="C1585" s="38"/>
      <c r="D1585" s="38"/>
      <c r="E1585" s="38"/>
      <c r="F1585" s="38"/>
      <c r="G1585" s="38"/>
      <c r="H1585" s="38"/>
      <c r="I1585" s="38"/>
      <c r="J1585" s="38"/>
      <c r="K1585" s="38"/>
      <c r="L1585" s="38"/>
      <c r="M1585" s="38"/>
      <c r="QK1585" s="3"/>
      <c r="QL1585" s="1"/>
      <c r="QM1585" s="1"/>
      <c r="QN1585" s="1"/>
      <c r="QO1585" s="1"/>
      <c r="QP1585" s="1"/>
      <c r="QQ1585" s="1"/>
      <c r="QR1585" s="1"/>
    </row>
    <row r="1586" spans="1:460" x14ac:dyDescent="0.2">
      <c r="A1586" s="17"/>
      <c r="B1586" s="18"/>
      <c r="C1586" s="38"/>
      <c r="D1586" s="38"/>
      <c r="E1586" s="38"/>
      <c r="F1586" s="38"/>
      <c r="G1586" s="38"/>
      <c r="H1586" s="38"/>
      <c r="I1586" s="38"/>
      <c r="J1586" s="38"/>
      <c r="K1586" s="38"/>
      <c r="L1586" s="38"/>
      <c r="M1586" s="38"/>
      <c r="QK1586" s="3"/>
      <c r="QL1586" s="1"/>
      <c r="QM1586" s="1"/>
      <c r="QN1586" s="1"/>
      <c r="QO1586" s="1"/>
      <c r="QP1586" s="1"/>
      <c r="QQ1586" s="1"/>
      <c r="QR1586" s="1"/>
    </row>
    <row r="1587" spans="1:460" x14ac:dyDescent="0.2">
      <c r="A1587" s="17"/>
      <c r="B1587" s="18"/>
      <c r="C1587" s="38"/>
      <c r="D1587" s="38"/>
      <c r="E1587" s="38"/>
      <c r="F1587" s="38"/>
      <c r="G1587" s="38"/>
      <c r="H1587" s="38"/>
      <c r="I1587" s="38"/>
      <c r="J1587" s="38"/>
      <c r="K1587" s="38"/>
      <c r="L1587" s="38"/>
      <c r="M1587" s="38"/>
      <c r="QK1587" s="3"/>
      <c r="QL1587" s="1"/>
      <c r="QM1587" s="1"/>
      <c r="QN1587" s="1"/>
      <c r="QO1587" s="1"/>
      <c r="QP1587" s="1"/>
      <c r="QQ1587" s="1"/>
      <c r="QR1587" s="1"/>
    </row>
    <row r="1588" spans="1:460" x14ac:dyDescent="0.2">
      <c r="A1588" s="17"/>
      <c r="B1588" s="18"/>
      <c r="C1588" s="38"/>
      <c r="D1588" s="38"/>
      <c r="E1588" s="38"/>
      <c r="F1588" s="38"/>
      <c r="G1588" s="38"/>
      <c r="H1588" s="38"/>
      <c r="I1588" s="38"/>
      <c r="J1588" s="38"/>
      <c r="K1588" s="38"/>
      <c r="L1588" s="38"/>
      <c r="M1588" s="38"/>
      <c r="QK1588" s="3"/>
      <c r="QL1588" s="1"/>
      <c r="QM1588" s="1"/>
      <c r="QN1588" s="1"/>
      <c r="QO1588" s="1"/>
      <c r="QP1588" s="1"/>
      <c r="QQ1588" s="1"/>
      <c r="QR1588" s="1"/>
    </row>
    <row r="1589" spans="1:460" x14ac:dyDescent="0.2">
      <c r="A1589" s="17"/>
      <c r="B1589" s="18"/>
      <c r="C1589" s="38"/>
      <c r="D1589" s="38"/>
      <c r="E1589" s="38"/>
      <c r="F1589" s="38"/>
      <c r="G1589" s="38"/>
      <c r="H1589" s="38"/>
      <c r="I1589" s="38"/>
      <c r="J1589" s="38"/>
      <c r="K1589" s="38"/>
      <c r="L1589" s="38"/>
      <c r="M1589" s="38"/>
      <c r="QK1589" s="3"/>
      <c r="QL1589" s="1"/>
      <c r="QM1589" s="1"/>
      <c r="QN1589" s="1"/>
      <c r="QO1589" s="1"/>
      <c r="QP1589" s="1"/>
      <c r="QQ1589" s="1"/>
      <c r="QR1589" s="1"/>
    </row>
    <row r="1590" spans="1:460" x14ac:dyDescent="0.2">
      <c r="A1590" s="17"/>
      <c r="B1590" s="18"/>
      <c r="C1590" s="38"/>
      <c r="D1590" s="38"/>
      <c r="E1590" s="38"/>
      <c r="F1590" s="38"/>
      <c r="G1590" s="38"/>
      <c r="H1590" s="38"/>
      <c r="I1590" s="38"/>
      <c r="J1590" s="38"/>
      <c r="K1590" s="38"/>
      <c r="L1590" s="38"/>
      <c r="M1590" s="38"/>
      <c r="QK1590" s="3"/>
      <c r="QL1590" s="1"/>
      <c r="QM1590" s="1"/>
      <c r="QN1590" s="1"/>
      <c r="QO1590" s="1"/>
      <c r="QP1590" s="1"/>
      <c r="QQ1590" s="1"/>
      <c r="QR1590" s="1"/>
    </row>
    <row r="1591" spans="1:460" x14ac:dyDescent="0.2">
      <c r="A1591" s="17"/>
      <c r="B1591" s="18"/>
      <c r="C1591" s="38"/>
      <c r="D1591" s="38"/>
      <c r="E1591" s="38"/>
      <c r="F1591" s="38"/>
      <c r="G1591" s="38"/>
      <c r="H1591" s="38"/>
      <c r="I1591" s="38"/>
      <c r="J1591" s="38"/>
      <c r="K1591" s="38"/>
      <c r="L1591" s="38"/>
      <c r="M1591" s="38"/>
      <c r="QK1591" s="3"/>
      <c r="QL1591" s="1"/>
      <c r="QM1591" s="1"/>
      <c r="QN1591" s="1"/>
      <c r="QO1591" s="1"/>
      <c r="QP1591" s="1"/>
      <c r="QQ1591" s="1"/>
      <c r="QR1591" s="1"/>
    </row>
    <row r="1592" spans="1:460" x14ac:dyDescent="0.2">
      <c r="A1592" s="17"/>
      <c r="B1592" s="18"/>
      <c r="C1592" s="38"/>
      <c r="D1592" s="38"/>
      <c r="E1592" s="38"/>
      <c r="F1592" s="38"/>
      <c r="G1592" s="38"/>
      <c r="H1592" s="38"/>
      <c r="I1592" s="38"/>
      <c r="J1592" s="38"/>
      <c r="K1592" s="38"/>
      <c r="L1592" s="38"/>
      <c r="M1592" s="38"/>
      <c r="QK1592" s="3"/>
      <c r="QL1592" s="1"/>
      <c r="QM1592" s="1"/>
      <c r="QN1592" s="1"/>
      <c r="QO1592" s="1"/>
      <c r="QP1592" s="1"/>
      <c r="QQ1592" s="1"/>
      <c r="QR1592" s="1"/>
    </row>
    <row r="1593" spans="1:460" x14ac:dyDescent="0.2">
      <c r="A1593" s="17"/>
      <c r="B1593" s="18"/>
      <c r="C1593" s="38"/>
      <c r="D1593" s="38"/>
      <c r="E1593" s="38"/>
      <c r="F1593" s="38"/>
      <c r="G1593" s="38"/>
      <c r="H1593" s="38"/>
      <c r="I1593" s="38"/>
      <c r="J1593" s="38"/>
      <c r="K1593" s="38"/>
      <c r="L1593" s="38"/>
      <c r="M1593" s="38"/>
      <c r="QK1593" s="3"/>
      <c r="QL1593" s="1"/>
      <c r="QM1593" s="1"/>
      <c r="QN1593" s="1"/>
      <c r="QO1593" s="1"/>
      <c r="QP1593" s="1"/>
      <c r="QQ1593" s="1"/>
      <c r="QR1593" s="1"/>
    </row>
    <row r="1594" spans="1:460" x14ac:dyDescent="0.2">
      <c r="A1594" s="17"/>
      <c r="B1594" s="18"/>
      <c r="C1594" s="38"/>
      <c r="D1594" s="38"/>
      <c r="E1594" s="38"/>
      <c r="F1594" s="38"/>
      <c r="G1594" s="38"/>
      <c r="H1594" s="38"/>
      <c r="I1594" s="38"/>
      <c r="J1594" s="38"/>
      <c r="K1594" s="38"/>
      <c r="L1594" s="38"/>
      <c r="M1594" s="38"/>
      <c r="QK1594" s="3"/>
      <c r="QL1594" s="1"/>
      <c r="QM1594" s="1"/>
      <c r="QN1594" s="1"/>
      <c r="QO1594" s="1"/>
      <c r="QP1594" s="1"/>
      <c r="QQ1594" s="1"/>
      <c r="QR1594" s="1"/>
    </row>
    <row r="1595" spans="1:460" x14ac:dyDescent="0.2">
      <c r="A1595" s="17"/>
      <c r="B1595" s="18"/>
      <c r="C1595" s="38"/>
      <c r="D1595" s="38"/>
      <c r="E1595" s="38"/>
      <c r="F1595" s="38"/>
      <c r="G1595" s="38"/>
      <c r="H1595" s="38"/>
      <c r="I1595" s="38"/>
      <c r="J1595" s="38"/>
      <c r="K1595" s="38"/>
      <c r="L1595" s="38"/>
      <c r="M1595" s="38"/>
      <c r="QK1595" s="3"/>
      <c r="QL1595" s="1"/>
      <c r="QM1595" s="1"/>
      <c r="QN1595" s="1"/>
      <c r="QO1595" s="1"/>
      <c r="QP1595" s="1"/>
      <c r="QQ1595" s="1"/>
      <c r="QR1595" s="1"/>
    </row>
    <row r="1596" spans="1:460" x14ac:dyDescent="0.2">
      <c r="A1596" s="17"/>
      <c r="B1596" s="18"/>
      <c r="C1596" s="38"/>
      <c r="D1596" s="38"/>
      <c r="E1596" s="38"/>
      <c r="F1596" s="38"/>
      <c r="G1596" s="38"/>
      <c r="H1596" s="38"/>
      <c r="I1596" s="38"/>
      <c r="J1596" s="38"/>
      <c r="K1596" s="38"/>
      <c r="L1596" s="38"/>
      <c r="M1596" s="38"/>
      <c r="QK1596" s="3"/>
      <c r="QL1596" s="1"/>
      <c r="QM1596" s="1"/>
      <c r="QN1596" s="1"/>
      <c r="QO1596" s="1"/>
      <c r="QP1596" s="1"/>
      <c r="QQ1596" s="1"/>
      <c r="QR1596" s="1"/>
    </row>
    <row r="1597" spans="1:460" x14ac:dyDescent="0.2">
      <c r="A1597" s="17"/>
      <c r="B1597" s="18"/>
      <c r="C1597" s="38"/>
      <c r="D1597" s="38"/>
      <c r="E1597" s="38"/>
      <c r="F1597" s="38"/>
      <c r="G1597" s="38"/>
      <c r="H1597" s="38"/>
      <c r="I1597" s="38"/>
      <c r="J1597" s="38"/>
      <c r="K1597" s="38"/>
      <c r="L1597" s="38"/>
      <c r="M1597" s="38"/>
      <c r="QK1597" s="3"/>
      <c r="QL1597" s="1"/>
      <c r="QM1597" s="1"/>
      <c r="QN1597" s="1"/>
      <c r="QO1597" s="1"/>
      <c r="QP1597" s="1"/>
      <c r="QQ1597" s="1"/>
      <c r="QR1597" s="1"/>
    </row>
    <row r="1598" spans="1:460" x14ac:dyDescent="0.2">
      <c r="A1598" s="17"/>
      <c r="B1598" s="18"/>
      <c r="C1598" s="38"/>
      <c r="D1598" s="38"/>
      <c r="E1598" s="38"/>
      <c r="F1598" s="38"/>
      <c r="G1598" s="38"/>
      <c r="H1598" s="38"/>
      <c r="I1598" s="38"/>
      <c r="J1598" s="38"/>
      <c r="K1598" s="38"/>
      <c r="L1598" s="38"/>
      <c r="M1598" s="38"/>
      <c r="QK1598" s="3"/>
      <c r="QL1598" s="1"/>
      <c r="QM1598" s="1"/>
      <c r="QN1598" s="1"/>
      <c r="QO1598" s="1"/>
      <c r="QP1598" s="1"/>
      <c r="QQ1598" s="1"/>
      <c r="QR1598" s="1"/>
    </row>
    <row r="1599" spans="1:460" x14ac:dyDescent="0.2">
      <c r="A1599" s="17"/>
      <c r="B1599" s="1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QK1599" s="3"/>
      <c r="QL1599" s="1"/>
      <c r="QM1599" s="1"/>
      <c r="QN1599" s="1"/>
      <c r="QO1599" s="1"/>
      <c r="QP1599" s="1"/>
      <c r="QQ1599" s="1"/>
      <c r="QR1599" s="1"/>
    </row>
    <row r="1600" spans="1:460" x14ac:dyDescent="0.2">
      <c r="A1600" s="17"/>
      <c r="B1600" s="1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QK1600" s="3"/>
      <c r="QL1600" s="1"/>
      <c r="QM1600" s="1"/>
      <c r="QN1600" s="1"/>
      <c r="QO1600" s="1"/>
      <c r="QP1600" s="1"/>
      <c r="QQ1600" s="1"/>
      <c r="QR1600" s="1"/>
    </row>
    <row r="1601" spans="1:460" x14ac:dyDescent="0.2">
      <c r="A1601" s="17"/>
      <c r="B1601" s="1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QK1601" s="3"/>
      <c r="QL1601" s="1"/>
      <c r="QM1601" s="1"/>
      <c r="QN1601" s="1"/>
      <c r="QO1601" s="1"/>
      <c r="QP1601" s="1"/>
      <c r="QQ1601" s="1"/>
      <c r="QR1601" s="1"/>
    </row>
    <row r="1602" spans="1:460" x14ac:dyDescent="0.2">
      <c r="A1602" s="17"/>
      <c r="B1602" s="1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QK1602" s="3"/>
      <c r="QL1602" s="1"/>
      <c r="QM1602" s="1"/>
      <c r="QN1602" s="1"/>
      <c r="QO1602" s="1"/>
      <c r="QP1602" s="1"/>
      <c r="QQ1602" s="1"/>
      <c r="QR1602" s="1"/>
    </row>
    <row r="1603" spans="1:460" x14ac:dyDescent="0.2">
      <c r="A1603" s="17"/>
      <c r="B1603" s="1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QK1603" s="3"/>
      <c r="QL1603" s="1"/>
      <c r="QM1603" s="1"/>
      <c r="QN1603" s="1"/>
      <c r="QO1603" s="1"/>
      <c r="QP1603" s="1"/>
      <c r="QQ1603" s="1"/>
      <c r="QR1603" s="1"/>
    </row>
    <row r="1604" spans="1:460" x14ac:dyDescent="0.2">
      <c r="A1604" s="17"/>
      <c r="B1604" s="1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QK1604" s="3"/>
      <c r="QL1604" s="1"/>
      <c r="QM1604" s="1"/>
      <c r="QN1604" s="1"/>
      <c r="QO1604" s="1"/>
      <c r="QP1604" s="1"/>
      <c r="QQ1604" s="1"/>
      <c r="QR1604" s="1"/>
    </row>
    <row r="1605" spans="1:460" x14ac:dyDescent="0.2">
      <c r="A1605" s="17"/>
      <c r="B1605" s="1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QK1605" s="3"/>
      <c r="QL1605" s="1"/>
      <c r="QM1605" s="1"/>
      <c r="QN1605" s="1"/>
      <c r="QO1605" s="1"/>
      <c r="QP1605" s="1"/>
      <c r="QQ1605" s="1"/>
      <c r="QR1605" s="1"/>
    </row>
    <row r="1606" spans="1:460" x14ac:dyDescent="0.2">
      <c r="A1606" s="17"/>
      <c r="B1606" s="1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QK1606" s="3"/>
      <c r="QL1606" s="1"/>
      <c r="QM1606" s="1"/>
      <c r="QN1606" s="1"/>
      <c r="QO1606" s="1"/>
      <c r="QP1606" s="1"/>
      <c r="QQ1606" s="1"/>
      <c r="QR1606" s="1"/>
    </row>
    <row r="1607" spans="1:460" x14ac:dyDescent="0.2">
      <c r="A1607" s="17"/>
      <c r="B1607" s="1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QK1607" s="3"/>
      <c r="QL1607" s="1"/>
      <c r="QM1607" s="1"/>
      <c r="QN1607" s="1"/>
      <c r="QO1607" s="1"/>
      <c r="QP1607" s="1"/>
      <c r="QQ1607" s="1"/>
      <c r="QR1607" s="1"/>
    </row>
    <row r="1608" spans="1:460" x14ac:dyDescent="0.2">
      <c r="A1608" s="17"/>
      <c r="B1608" s="1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QK1608" s="3"/>
      <c r="QL1608" s="1"/>
      <c r="QM1608" s="1"/>
      <c r="QN1608" s="1"/>
      <c r="QO1608" s="1"/>
      <c r="QP1608" s="1"/>
      <c r="QQ1608" s="1"/>
      <c r="QR1608" s="1"/>
    </row>
    <row r="1609" spans="1:460" x14ac:dyDescent="0.2">
      <c r="A1609" s="17"/>
      <c r="B1609" s="1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QK1609" s="3"/>
      <c r="QL1609" s="1"/>
      <c r="QM1609" s="1"/>
      <c r="QN1609" s="1"/>
      <c r="QO1609" s="1"/>
      <c r="QP1609" s="1"/>
      <c r="QQ1609" s="1"/>
      <c r="QR1609" s="1"/>
    </row>
    <row r="1610" spans="1:460" x14ac:dyDescent="0.2">
      <c r="A1610" s="17"/>
      <c r="B1610" s="1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QK1610" s="3"/>
      <c r="QL1610" s="1"/>
      <c r="QM1610" s="1"/>
      <c r="QN1610" s="1"/>
      <c r="QO1610" s="1"/>
      <c r="QP1610" s="1"/>
      <c r="QQ1610" s="1"/>
      <c r="QR1610" s="1"/>
    </row>
    <row r="1611" spans="1:460" x14ac:dyDescent="0.2">
      <c r="A1611" s="17"/>
      <c r="B1611" s="1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QK1611" s="3"/>
      <c r="QL1611" s="1"/>
      <c r="QM1611" s="1"/>
      <c r="QN1611" s="1"/>
      <c r="QO1611" s="1"/>
      <c r="QP1611" s="1"/>
      <c r="QQ1611" s="1"/>
      <c r="QR1611" s="1"/>
    </row>
    <row r="1612" spans="1:460" x14ac:dyDescent="0.2">
      <c r="A1612" s="17"/>
      <c r="B1612" s="1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QK1612" s="3"/>
      <c r="QL1612" s="1"/>
      <c r="QM1612" s="1"/>
      <c r="QN1612" s="1"/>
      <c r="QO1612" s="1"/>
      <c r="QP1612" s="1"/>
      <c r="QQ1612" s="1"/>
      <c r="QR1612" s="1"/>
    </row>
    <row r="1613" spans="1:460" x14ac:dyDescent="0.2">
      <c r="A1613" s="17"/>
      <c r="B1613" s="1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QK1613" s="3"/>
      <c r="QL1613" s="1"/>
      <c r="QM1613" s="1"/>
      <c r="QN1613" s="1"/>
      <c r="QO1613" s="1"/>
      <c r="QP1613" s="1"/>
      <c r="QQ1613" s="1"/>
      <c r="QR1613" s="1"/>
    </row>
    <row r="1614" spans="1:460" x14ac:dyDescent="0.2">
      <c r="A1614" s="17"/>
      <c r="B1614" s="1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QK1614" s="3"/>
      <c r="QL1614" s="1"/>
      <c r="QM1614" s="1"/>
      <c r="QN1614" s="1"/>
      <c r="QO1614" s="1"/>
      <c r="QP1614" s="1"/>
      <c r="QQ1614" s="1"/>
      <c r="QR1614" s="1"/>
    </row>
    <row r="1615" spans="1:460" x14ac:dyDescent="0.2">
      <c r="A1615" s="17"/>
      <c r="B1615" s="1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QK1615" s="3"/>
      <c r="QL1615" s="1"/>
      <c r="QM1615" s="1"/>
      <c r="QN1615" s="1"/>
      <c r="QO1615" s="1"/>
      <c r="QP1615" s="1"/>
      <c r="QQ1615" s="1"/>
      <c r="QR1615" s="1"/>
    </row>
    <row r="1616" spans="1:460" x14ac:dyDescent="0.2">
      <c r="A1616" s="17"/>
      <c r="B1616" s="1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QK1616" s="3"/>
      <c r="QL1616" s="1"/>
      <c r="QM1616" s="1"/>
      <c r="QN1616" s="1"/>
      <c r="QO1616" s="1"/>
      <c r="QP1616" s="1"/>
      <c r="QQ1616" s="1"/>
      <c r="QR1616" s="1"/>
    </row>
    <row r="1617" spans="1:460" x14ac:dyDescent="0.2">
      <c r="A1617" s="17"/>
      <c r="B1617" s="1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QK1617" s="3"/>
      <c r="QL1617" s="1"/>
      <c r="QM1617" s="1"/>
      <c r="QN1617" s="1"/>
      <c r="QO1617" s="1"/>
      <c r="QP1617" s="1"/>
      <c r="QQ1617" s="1"/>
      <c r="QR1617" s="1"/>
    </row>
    <row r="1618" spans="1:460" x14ac:dyDescent="0.2">
      <c r="A1618" s="17"/>
      <c r="B1618" s="1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QK1618" s="3"/>
      <c r="QL1618" s="1"/>
      <c r="QM1618" s="1"/>
      <c r="QN1618" s="1"/>
      <c r="QO1618" s="1"/>
      <c r="QP1618" s="1"/>
      <c r="QQ1618" s="1"/>
      <c r="QR1618" s="1"/>
    </row>
    <row r="1619" spans="1:460" x14ac:dyDescent="0.2">
      <c r="A1619" s="17"/>
      <c r="B1619" s="1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QK1619" s="3"/>
      <c r="QL1619" s="1"/>
      <c r="QM1619" s="1"/>
      <c r="QN1619" s="1"/>
      <c r="QO1619" s="1"/>
      <c r="QP1619" s="1"/>
      <c r="QQ1619" s="1"/>
      <c r="QR1619" s="1"/>
    </row>
    <row r="1620" spans="1:460" x14ac:dyDescent="0.2">
      <c r="A1620" s="17"/>
      <c r="B1620" s="1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QK1620" s="3"/>
      <c r="QL1620" s="1"/>
      <c r="QM1620" s="1"/>
      <c r="QN1620" s="1"/>
      <c r="QO1620" s="1"/>
      <c r="QP1620" s="1"/>
      <c r="QQ1620" s="1"/>
      <c r="QR1620" s="1"/>
    </row>
    <row r="1621" spans="1:460" x14ac:dyDescent="0.2">
      <c r="A1621" s="17"/>
      <c r="B1621" s="1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QK1621" s="3"/>
      <c r="QL1621" s="1"/>
      <c r="QM1621" s="1"/>
      <c r="QN1621" s="1"/>
      <c r="QO1621" s="1"/>
      <c r="QP1621" s="1"/>
      <c r="QQ1621" s="1"/>
      <c r="QR1621" s="1"/>
    </row>
    <row r="1622" spans="1:460" x14ac:dyDescent="0.2">
      <c r="A1622" s="17"/>
      <c r="B1622" s="1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QK1622" s="3"/>
      <c r="QL1622" s="1"/>
      <c r="QM1622" s="1"/>
      <c r="QN1622" s="1"/>
      <c r="QO1622" s="1"/>
      <c r="QP1622" s="1"/>
      <c r="QQ1622" s="1"/>
      <c r="QR1622" s="1"/>
    </row>
    <row r="1623" spans="1:460" x14ac:dyDescent="0.2">
      <c r="A1623" s="17"/>
      <c r="B1623" s="1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QK1623" s="3"/>
      <c r="QL1623" s="1"/>
      <c r="QM1623" s="1"/>
      <c r="QN1623" s="1"/>
      <c r="QO1623" s="1"/>
      <c r="QP1623" s="1"/>
      <c r="QQ1623" s="1"/>
      <c r="QR1623" s="1"/>
    </row>
    <row r="1624" spans="1:460" x14ac:dyDescent="0.2">
      <c r="A1624" s="17"/>
      <c r="B1624" s="1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QK1624" s="3"/>
      <c r="QL1624" s="1"/>
      <c r="QM1624" s="1"/>
      <c r="QN1624" s="1"/>
      <c r="QO1624" s="1"/>
      <c r="QP1624" s="1"/>
      <c r="QQ1624" s="1"/>
      <c r="QR1624" s="1"/>
    </row>
    <row r="1625" spans="1:460" x14ac:dyDescent="0.2">
      <c r="A1625" s="17"/>
      <c r="B1625" s="1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QK1625" s="3"/>
      <c r="QL1625" s="1"/>
      <c r="QM1625" s="1"/>
      <c r="QN1625" s="1"/>
      <c r="QO1625" s="1"/>
      <c r="QP1625" s="1"/>
      <c r="QQ1625" s="1"/>
      <c r="QR1625" s="1"/>
    </row>
    <row r="1626" spans="1:460" x14ac:dyDescent="0.2">
      <c r="A1626" s="17"/>
      <c r="B1626" s="1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QK1626" s="3"/>
      <c r="QL1626" s="1"/>
      <c r="QM1626" s="1"/>
      <c r="QN1626" s="1"/>
      <c r="QO1626" s="1"/>
      <c r="QP1626" s="1"/>
      <c r="QQ1626" s="1"/>
      <c r="QR1626" s="1"/>
    </row>
    <row r="1627" spans="1:460" x14ac:dyDescent="0.2">
      <c r="A1627" s="17"/>
      <c r="B1627" s="1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QK1627" s="3"/>
      <c r="QL1627" s="1"/>
      <c r="QM1627" s="1"/>
      <c r="QN1627" s="1"/>
      <c r="QO1627" s="1"/>
      <c r="QP1627" s="1"/>
      <c r="QQ1627" s="1"/>
      <c r="QR1627" s="1"/>
    </row>
    <row r="1628" spans="1:460" x14ac:dyDescent="0.2">
      <c r="A1628" s="17"/>
      <c r="B1628" s="1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QK1628" s="3"/>
      <c r="QL1628" s="1"/>
      <c r="QM1628" s="1"/>
      <c r="QN1628" s="1"/>
      <c r="QO1628" s="1"/>
      <c r="QP1628" s="1"/>
      <c r="QQ1628" s="1"/>
      <c r="QR1628" s="1"/>
    </row>
    <row r="1629" spans="1:460" x14ac:dyDescent="0.2">
      <c r="A1629" s="17"/>
      <c r="B1629" s="1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QK1629" s="3"/>
      <c r="QL1629" s="1"/>
      <c r="QM1629" s="1"/>
      <c r="QN1629" s="1"/>
      <c r="QO1629" s="1"/>
      <c r="QP1629" s="1"/>
      <c r="QQ1629" s="1"/>
      <c r="QR1629" s="1"/>
    </row>
    <row r="1630" spans="1:460" x14ac:dyDescent="0.2">
      <c r="A1630" s="17"/>
      <c r="B1630" s="1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QK1630" s="3"/>
      <c r="QL1630" s="1"/>
      <c r="QM1630" s="1"/>
      <c r="QN1630" s="1"/>
      <c r="QO1630" s="1"/>
      <c r="QP1630" s="1"/>
      <c r="QQ1630" s="1"/>
      <c r="QR1630" s="1"/>
    </row>
    <row r="1631" spans="1:460" x14ac:dyDescent="0.2">
      <c r="A1631" s="17"/>
      <c r="B1631" s="1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QK1631" s="3"/>
      <c r="QL1631" s="1"/>
      <c r="QM1631" s="1"/>
      <c r="QN1631" s="1"/>
      <c r="QO1631" s="1"/>
      <c r="QP1631" s="1"/>
      <c r="QQ1631" s="1"/>
      <c r="QR1631" s="1"/>
    </row>
    <row r="1632" spans="1:460" x14ac:dyDescent="0.2">
      <c r="A1632" s="17"/>
      <c r="B1632" s="1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QK1632" s="3"/>
      <c r="QL1632" s="1"/>
      <c r="QM1632" s="1"/>
      <c r="QN1632" s="1"/>
      <c r="QO1632" s="1"/>
      <c r="QP1632" s="1"/>
      <c r="QQ1632" s="1"/>
      <c r="QR1632" s="1"/>
    </row>
    <row r="1633" spans="1:460" x14ac:dyDescent="0.2">
      <c r="A1633" s="17"/>
      <c r="B1633" s="1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QK1633" s="3"/>
      <c r="QL1633" s="1"/>
      <c r="QM1633" s="1"/>
      <c r="QN1633" s="1"/>
      <c r="QO1633" s="1"/>
      <c r="QP1633" s="1"/>
      <c r="QQ1633" s="1"/>
      <c r="QR1633" s="1"/>
    </row>
    <row r="1634" spans="1:460" x14ac:dyDescent="0.2">
      <c r="A1634" s="17"/>
      <c r="B1634" s="1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QK1634" s="3"/>
      <c r="QL1634" s="1"/>
      <c r="QM1634" s="1"/>
      <c r="QN1634" s="1"/>
      <c r="QO1634" s="1"/>
      <c r="QP1634" s="1"/>
      <c r="QQ1634" s="1"/>
      <c r="QR1634" s="1"/>
    </row>
    <row r="1635" spans="1:460" x14ac:dyDescent="0.2">
      <c r="A1635" s="17"/>
      <c r="B1635" s="1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QK1635" s="3"/>
      <c r="QL1635" s="1"/>
      <c r="QM1635" s="1"/>
      <c r="QN1635" s="1"/>
      <c r="QO1635" s="1"/>
      <c r="QP1635" s="1"/>
      <c r="QQ1635" s="1"/>
      <c r="QR1635" s="1"/>
    </row>
    <row r="1636" spans="1:460" x14ac:dyDescent="0.2">
      <c r="A1636" s="17"/>
      <c r="B1636" s="1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QK1636" s="3"/>
      <c r="QL1636" s="1"/>
      <c r="QM1636" s="1"/>
      <c r="QN1636" s="1"/>
      <c r="QO1636" s="1"/>
      <c r="QP1636" s="1"/>
      <c r="QQ1636" s="1"/>
      <c r="QR1636" s="1"/>
    </row>
    <row r="1637" spans="1:460" x14ac:dyDescent="0.2">
      <c r="A1637" s="17"/>
      <c r="B1637" s="1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QK1637" s="3"/>
      <c r="QL1637" s="1"/>
      <c r="QM1637" s="1"/>
      <c r="QN1637" s="1"/>
      <c r="QO1637" s="1"/>
      <c r="QP1637" s="1"/>
      <c r="QQ1637" s="1"/>
      <c r="QR1637" s="1"/>
    </row>
    <row r="1638" spans="1:460" x14ac:dyDescent="0.2">
      <c r="A1638" s="17"/>
      <c r="B1638" s="1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QK1638" s="3"/>
      <c r="QL1638" s="1"/>
      <c r="QM1638" s="1"/>
      <c r="QN1638" s="1"/>
      <c r="QO1638" s="1"/>
      <c r="QP1638" s="1"/>
      <c r="QQ1638" s="1"/>
      <c r="QR1638" s="1"/>
    </row>
    <row r="1639" spans="1:460" x14ac:dyDescent="0.2">
      <c r="A1639" s="17"/>
      <c r="B1639" s="1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QK1639" s="3"/>
      <c r="QL1639" s="1"/>
      <c r="QM1639" s="1"/>
      <c r="QN1639" s="1"/>
      <c r="QO1639" s="1"/>
      <c r="QP1639" s="1"/>
      <c r="QQ1639" s="1"/>
      <c r="QR1639" s="1"/>
    </row>
    <row r="1640" spans="1:460" x14ac:dyDescent="0.2">
      <c r="A1640" s="17"/>
      <c r="B1640" s="1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QK1640" s="3"/>
      <c r="QL1640" s="1"/>
      <c r="QM1640" s="1"/>
      <c r="QN1640" s="1"/>
      <c r="QO1640" s="1"/>
      <c r="QP1640" s="1"/>
      <c r="QQ1640" s="1"/>
      <c r="QR1640" s="1"/>
    </row>
    <row r="1641" spans="1:460" x14ac:dyDescent="0.2">
      <c r="A1641" s="17"/>
      <c r="B1641" s="1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QK1641" s="3"/>
      <c r="QL1641" s="1"/>
      <c r="QM1641" s="1"/>
      <c r="QN1641" s="1"/>
      <c r="QO1641" s="1"/>
      <c r="QP1641" s="1"/>
      <c r="QQ1641" s="1"/>
      <c r="QR1641" s="1"/>
    </row>
    <row r="1642" spans="1:460" x14ac:dyDescent="0.2">
      <c r="A1642" s="17"/>
      <c r="B1642" s="1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QK1642" s="3"/>
      <c r="QL1642" s="1"/>
      <c r="QM1642" s="1"/>
      <c r="QN1642" s="1"/>
      <c r="QO1642" s="1"/>
      <c r="QP1642" s="1"/>
      <c r="QQ1642" s="1"/>
      <c r="QR1642" s="1"/>
    </row>
    <row r="1643" spans="1:460" x14ac:dyDescent="0.2">
      <c r="A1643" s="17"/>
      <c r="B1643" s="1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QK1643" s="3"/>
      <c r="QL1643" s="1"/>
      <c r="QM1643" s="1"/>
      <c r="QN1643" s="1"/>
      <c r="QO1643" s="1"/>
      <c r="QP1643" s="1"/>
      <c r="QQ1643" s="1"/>
      <c r="QR1643" s="1"/>
    </row>
    <row r="1644" spans="1:460" x14ac:dyDescent="0.2">
      <c r="A1644" s="17"/>
      <c r="B1644" s="1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QK1644" s="3"/>
      <c r="QL1644" s="1"/>
      <c r="QM1644" s="1"/>
      <c r="QN1644" s="1"/>
      <c r="QO1644" s="1"/>
      <c r="QP1644" s="1"/>
      <c r="QQ1644" s="1"/>
      <c r="QR1644" s="1"/>
    </row>
    <row r="1645" spans="1:460" x14ac:dyDescent="0.2">
      <c r="A1645" s="17"/>
      <c r="B1645" s="1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QK1645" s="3"/>
      <c r="QL1645" s="1"/>
      <c r="QM1645" s="1"/>
      <c r="QN1645" s="1"/>
      <c r="QO1645" s="1"/>
      <c r="QP1645" s="1"/>
      <c r="QQ1645" s="1"/>
      <c r="QR1645" s="1"/>
    </row>
    <row r="1646" spans="1:460" x14ac:dyDescent="0.2">
      <c r="A1646" s="17"/>
      <c r="B1646" s="1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QK1646" s="3"/>
      <c r="QL1646" s="1"/>
      <c r="QM1646" s="1"/>
      <c r="QN1646" s="1"/>
      <c r="QO1646" s="1"/>
      <c r="QP1646" s="1"/>
      <c r="QQ1646" s="1"/>
      <c r="QR1646" s="1"/>
    </row>
    <row r="1647" spans="1:460" x14ac:dyDescent="0.2">
      <c r="A1647" s="17"/>
      <c r="B1647" s="1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QK1647" s="3"/>
      <c r="QL1647" s="1"/>
      <c r="QM1647" s="1"/>
      <c r="QN1647" s="1"/>
      <c r="QO1647" s="1"/>
      <c r="QP1647" s="1"/>
      <c r="QQ1647" s="1"/>
      <c r="QR1647" s="1"/>
    </row>
    <row r="1648" spans="1:460" x14ac:dyDescent="0.2">
      <c r="A1648" s="17"/>
      <c r="B1648" s="1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QK1648" s="3"/>
      <c r="QL1648" s="1"/>
      <c r="QM1648" s="1"/>
      <c r="QN1648" s="1"/>
      <c r="QO1648" s="1"/>
      <c r="QP1648" s="1"/>
      <c r="QQ1648" s="1"/>
      <c r="QR1648" s="1"/>
    </row>
    <row r="1649" spans="1:460" x14ac:dyDescent="0.2">
      <c r="A1649" s="17"/>
      <c r="B1649" s="1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QK1649" s="3"/>
      <c r="QL1649" s="1"/>
      <c r="QM1649" s="1"/>
      <c r="QN1649" s="1"/>
      <c r="QO1649" s="1"/>
      <c r="QP1649" s="1"/>
      <c r="QQ1649" s="1"/>
      <c r="QR1649" s="1"/>
    </row>
    <row r="1650" spans="1:460" x14ac:dyDescent="0.2">
      <c r="A1650" s="17"/>
      <c r="B1650" s="1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QK1650" s="3"/>
      <c r="QL1650" s="1"/>
      <c r="QM1650" s="1"/>
      <c r="QN1650" s="1"/>
      <c r="QO1650" s="1"/>
      <c r="QP1650" s="1"/>
      <c r="QQ1650" s="1"/>
      <c r="QR1650" s="1"/>
    </row>
    <row r="1651" spans="1:460" x14ac:dyDescent="0.2">
      <c r="A1651" s="17"/>
      <c r="B1651" s="1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QK1651" s="3"/>
      <c r="QL1651" s="1"/>
      <c r="QM1651" s="1"/>
      <c r="QN1651" s="1"/>
      <c r="QO1651" s="1"/>
      <c r="QP1651" s="1"/>
      <c r="QQ1651" s="1"/>
      <c r="QR1651" s="1"/>
    </row>
    <row r="1652" spans="1:460" x14ac:dyDescent="0.2">
      <c r="A1652" s="17"/>
      <c r="B1652" s="1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QK1652" s="3"/>
      <c r="QL1652" s="1"/>
      <c r="QM1652" s="1"/>
      <c r="QN1652" s="1"/>
      <c r="QO1652" s="1"/>
      <c r="QP1652" s="1"/>
      <c r="QQ1652" s="1"/>
      <c r="QR1652" s="1"/>
    </row>
    <row r="1653" spans="1:460" x14ac:dyDescent="0.2">
      <c r="A1653" s="17"/>
      <c r="B1653" s="1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QK1653" s="3"/>
      <c r="QL1653" s="1"/>
      <c r="QM1653" s="1"/>
      <c r="QN1653" s="1"/>
      <c r="QO1653" s="1"/>
      <c r="QP1653" s="1"/>
      <c r="QQ1653" s="1"/>
      <c r="QR1653" s="1"/>
    </row>
    <row r="1654" spans="1:460" x14ac:dyDescent="0.2">
      <c r="A1654" s="17"/>
      <c r="B1654" s="1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QK1654" s="3"/>
      <c r="QL1654" s="1"/>
      <c r="QM1654" s="1"/>
      <c r="QN1654" s="1"/>
      <c r="QO1654" s="1"/>
      <c r="QP1654" s="1"/>
      <c r="QQ1654" s="1"/>
      <c r="QR1654" s="1"/>
    </row>
    <row r="1655" spans="1:460" x14ac:dyDescent="0.2">
      <c r="A1655" s="17"/>
      <c r="B1655" s="1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QK1655" s="3"/>
      <c r="QL1655" s="1"/>
      <c r="QM1655" s="1"/>
      <c r="QN1655" s="1"/>
      <c r="QO1655" s="1"/>
      <c r="QP1655" s="1"/>
      <c r="QQ1655" s="1"/>
      <c r="QR1655" s="1"/>
    </row>
    <row r="1656" spans="1:460" x14ac:dyDescent="0.2">
      <c r="A1656" s="17"/>
      <c r="B1656" s="1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QK1656" s="3"/>
      <c r="QL1656" s="1"/>
      <c r="QM1656" s="1"/>
      <c r="QN1656" s="1"/>
      <c r="QO1656" s="1"/>
      <c r="QP1656" s="1"/>
      <c r="QQ1656" s="1"/>
      <c r="QR1656" s="1"/>
    </row>
    <row r="1657" spans="1:460" x14ac:dyDescent="0.2">
      <c r="A1657" s="17"/>
      <c r="B1657" s="1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QK1657" s="3"/>
      <c r="QL1657" s="1"/>
      <c r="QM1657" s="1"/>
      <c r="QN1657" s="1"/>
      <c r="QO1657" s="1"/>
      <c r="QP1657" s="1"/>
      <c r="QQ1657" s="1"/>
      <c r="QR1657" s="1"/>
    </row>
    <row r="1658" spans="1:460" x14ac:dyDescent="0.2">
      <c r="A1658" s="17"/>
      <c r="B1658" s="1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QK1658" s="3"/>
      <c r="QL1658" s="1"/>
      <c r="QM1658" s="1"/>
      <c r="QN1658" s="1"/>
      <c r="QO1658" s="1"/>
      <c r="QP1658" s="1"/>
      <c r="QQ1658" s="1"/>
      <c r="QR1658" s="1"/>
    </row>
    <row r="1659" spans="1:460" x14ac:dyDescent="0.2">
      <c r="A1659" s="17"/>
      <c r="B1659" s="1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QK1659" s="3"/>
      <c r="QL1659" s="1"/>
      <c r="QM1659" s="1"/>
      <c r="QN1659" s="1"/>
      <c r="QO1659" s="1"/>
      <c r="QP1659" s="1"/>
      <c r="QQ1659" s="1"/>
      <c r="QR1659" s="1"/>
    </row>
    <row r="1660" spans="1:460" x14ac:dyDescent="0.2">
      <c r="A1660" s="17"/>
      <c r="B1660" s="1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QK1660" s="3"/>
      <c r="QL1660" s="1"/>
      <c r="QM1660" s="1"/>
      <c r="QN1660" s="1"/>
      <c r="QO1660" s="1"/>
      <c r="QP1660" s="1"/>
      <c r="QQ1660" s="1"/>
      <c r="QR1660" s="1"/>
    </row>
    <row r="1661" spans="1:460" x14ac:dyDescent="0.2">
      <c r="A1661" s="17"/>
      <c r="B1661" s="1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QK1661" s="3"/>
      <c r="QL1661" s="1"/>
      <c r="QM1661" s="1"/>
      <c r="QN1661" s="1"/>
      <c r="QO1661" s="1"/>
      <c r="QP1661" s="1"/>
      <c r="QQ1661" s="1"/>
      <c r="QR1661" s="1"/>
    </row>
    <row r="1662" spans="1:460" x14ac:dyDescent="0.2">
      <c r="A1662" s="17"/>
      <c r="B1662" s="1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QK1662" s="3"/>
      <c r="QL1662" s="1"/>
      <c r="QM1662" s="1"/>
      <c r="QN1662" s="1"/>
      <c r="QO1662" s="1"/>
      <c r="QP1662" s="1"/>
      <c r="QQ1662" s="1"/>
      <c r="QR1662" s="1"/>
    </row>
    <row r="1663" spans="1:460" x14ac:dyDescent="0.2">
      <c r="A1663" s="17"/>
      <c r="B1663" s="1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QK1663" s="3"/>
      <c r="QL1663" s="1"/>
      <c r="QM1663" s="1"/>
      <c r="QN1663" s="1"/>
      <c r="QO1663" s="1"/>
      <c r="QP1663" s="1"/>
      <c r="QQ1663" s="1"/>
      <c r="QR1663" s="1"/>
    </row>
    <row r="1664" spans="1:460" x14ac:dyDescent="0.2">
      <c r="A1664" s="17"/>
      <c r="B1664" s="1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QK1664" s="3"/>
      <c r="QL1664" s="1"/>
      <c r="QM1664" s="1"/>
      <c r="QN1664" s="1"/>
      <c r="QO1664" s="1"/>
      <c r="QP1664" s="1"/>
      <c r="QQ1664" s="1"/>
      <c r="QR1664" s="1"/>
    </row>
    <row r="1665" spans="1:460" x14ac:dyDescent="0.2">
      <c r="A1665" s="17"/>
      <c r="B1665" s="1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QK1665" s="3"/>
      <c r="QL1665" s="1"/>
      <c r="QM1665" s="1"/>
      <c r="QN1665" s="1"/>
      <c r="QO1665" s="1"/>
      <c r="QP1665" s="1"/>
      <c r="QQ1665" s="1"/>
      <c r="QR1665" s="1"/>
    </row>
    <row r="1666" spans="1:460" x14ac:dyDescent="0.2">
      <c r="A1666" s="17"/>
      <c r="B1666" s="1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QK1666" s="3"/>
      <c r="QL1666" s="1"/>
      <c r="QM1666" s="1"/>
      <c r="QN1666" s="1"/>
      <c r="QO1666" s="1"/>
      <c r="QP1666" s="1"/>
      <c r="QQ1666" s="1"/>
      <c r="QR1666" s="1"/>
    </row>
    <row r="1667" spans="1:460" x14ac:dyDescent="0.2">
      <c r="A1667" s="17"/>
      <c r="B1667" s="1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QK1667" s="3"/>
      <c r="QL1667" s="1"/>
      <c r="QM1667" s="1"/>
      <c r="QN1667" s="1"/>
      <c r="QO1667" s="1"/>
      <c r="QP1667" s="1"/>
      <c r="QQ1667" s="1"/>
      <c r="QR1667" s="1"/>
    </row>
    <row r="1668" spans="1:460" x14ac:dyDescent="0.2">
      <c r="A1668" s="17"/>
      <c r="B1668" s="1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QK1668" s="3"/>
      <c r="QL1668" s="1"/>
      <c r="QM1668" s="1"/>
      <c r="QN1668" s="1"/>
      <c r="QO1668" s="1"/>
      <c r="QP1668" s="1"/>
      <c r="QQ1668" s="1"/>
      <c r="QR1668" s="1"/>
    </row>
    <row r="1669" spans="1:460" x14ac:dyDescent="0.2">
      <c r="A1669" s="17"/>
      <c r="B1669" s="1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QK1669" s="3"/>
      <c r="QL1669" s="1"/>
      <c r="QM1669" s="1"/>
      <c r="QN1669" s="1"/>
      <c r="QO1669" s="1"/>
      <c r="QP1669" s="1"/>
      <c r="QQ1669" s="1"/>
      <c r="QR1669" s="1"/>
    </row>
    <row r="1670" spans="1:460" x14ac:dyDescent="0.2">
      <c r="A1670" s="17"/>
      <c r="B1670" s="1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QK1670" s="3"/>
      <c r="QL1670" s="1"/>
      <c r="QM1670" s="1"/>
      <c r="QN1670" s="1"/>
      <c r="QO1670" s="1"/>
      <c r="QP1670" s="1"/>
      <c r="QQ1670" s="1"/>
      <c r="QR1670" s="1"/>
    </row>
    <row r="1671" spans="1:460" x14ac:dyDescent="0.2">
      <c r="A1671" s="17"/>
      <c r="B1671" s="1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QK1671" s="3"/>
      <c r="QL1671" s="1"/>
      <c r="QM1671" s="1"/>
      <c r="QN1671" s="1"/>
      <c r="QO1671" s="1"/>
      <c r="QP1671" s="1"/>
      <c r="QQ1671" s="1"/>
      <c r="QR1671" s="1"/>
    </row>
    <row r="1672" spans="1:460" x14ac:dyDescent="0.2">
      <c r="A1672" s="17"/>
      <c r="B1672" s="1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QK1672" s="3"/>
      <c r="QL1672" s="1"/>
      <c r="QM1672" s="1"/>
      <c r="QN1672" s="1"/>
      <c r="QO1672" s="1"/>
      <c r="QP1672" s="1"/>
      <c r="QQ1672" s="1"/>
      <c r="QR1672" s="1"/>
    </row>
    <row r="1673" spans="1:460" x14ac:dyDescent="0.2">
      <c r="A1673" s="17"/>
      <c r="B1673" s="1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QK1673" s="3"/>
      <c r="QL1673" s="1"/>
      <c r="QM1673" s="1"/>
      <c r="QN1673" s="1"/>
      <c r="QO1673" s="1"/>
      <c r="QP1673" s="1"/>
      <c r="QQ1673" s="1"/>
      <c r="QR1673" s="1"/>
    </row>
    <row r="1674" spans="1:460" x14ac:dyDescent="0.2">
      <c r="A1674" s="17"/>
      <c r="B1674" s="1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QK1674" s="3"/>
      <c r="QL1674" s="1"/>
      <c r="QM1674" s="1"/>
      <c r="QN1674" s="1"/>
      <c r="QO1674" s="1"/>
      <c r="QP1674" s="1"/>
      <c r="QQ1674" s="1"/>
      <c r="QR1674" s="1"/>
    </row>
    <row r="1675" spans="1:460" x14ac:dyDescent="0.2">
      <c r="A1675" s="17"/>
      <c r="B1675" s="1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QK1675" s="3"/>
      <c r="QL1675" s="1"/>
      <c r="QM1675" s="1"/>
      <c r="QN1675" s="1"/>
      <c r="QO1675" s="1"/>
      <c r="QP1675" s="1"/>
      <c r="QQ1675" s="1"/>
      <c r="QR1675" s="1"/>
    </row>
    <row r="1676" spans="1:460" x14ac:dyDescent="0.2">
      <c r="A1676" s="17"/>
      <c r="B1676" s="1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QK1676" s="3"/>
      <c r="QL1676" s="1"/>
      <c r="QM1676" s="1"/>
      <c r="QN1676" s="1"/>
      <c r="QO1676" s="1"/>
      <c r="QP1676" s="1"/>
      <c r="QQ1676" s="1"/>
      <c r="QR1676" s="1"/>
    </row>
    <row r="1677" spans="1:460" x14ac:dyDescent="0.2">
      <c r="A1677" s="17"/>
      <c r="B1677" s="1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QK1677" s="3"/>
      <c r="QL1677" s="1"/>
      <c r="QM1677" s="1"/>
      <c r="QN1677" s="1"/>
      <c r="QO1677" s="1"/>
      <c r="QP1677" s="1"/>
      <c r="QQ1677" s="1"/>
      <c r="QR1677" s="1"/>
    </row>
    <row r="1678" spans="1:460" x14ac:dyDescent="0.2">
      <c r="A1678" s="17"/>
      <c r="B1678" s="1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QK1678" s="3"/>
      <c r="QL1678" s="1"/>
      <c r="QM1678" s="1"/>
      <c r="QN1678" s="1"/>
      <c r="QO1678" s="1"/>
      <c r="QP1678" s="1"/>
      <c r="QQ1678" s="1"/>
      <c r="QR1678" s="1"/>
    </row>
    <row r="1679" spans="1:460" x14ac:dyDescent="0.2">
      <c r="A1679" s="17"/>
      <c r="B1679" s="1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QK1679" s="3"/>
      <c r="QL1679" s="1"/>
      <c r="QM1679" s="1"/>
      <c r="QN1679" s="1"/>
      <c r="QO1679" s="1"/>
      <c r="QP1679" s="1"/>
      <c r="QQ1679" s="1"/>
      <c r="QR1679" s="1"/>
    </row>
    <row r="1680" spans="1:460" x14ac:dyDescent="0.2">
      <c r="A1680" s="17"/>
      <c r="B1680" s="1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QK1680" s="3"/>
      <c r="QL1680" s="1"/>
      <c r="QM1680" s="1"/>
      <c r="QN1680" s="1"/>
      <c r="QO1680" s="1"/>
      <c r="QP1680" s="1"/>
      <c r="QQ1680" s="1"/>
      <c r="QR1680" s="1"/>
    </row>
    <row r="1681" spans="1:460" x14ac:dyDescent="0.2">
      <c r="A1681" s="17"/>
      <c r="B1681" s="18"/>
      <c r="C1681" s="38"/>
      <c r="D1681" s="38"/>
      <c r="E1681" s="38"/>
      <c r="F1681" s="38"/>
      <c r="G1681" s="38"/>
      <c r="H1681" s="38"/>
      <c r="I1681" s="38"/>
      <c r="J1681" s="38"/>
      <c r="K1681" s="38"/>
      <c r="L1681" s="38"/>
      <c r="M1681" s="38"/>
      <c r="QK1681" s="3"/>
      <c r="QL1681" s="1"/>
      <c r="QM1681" s="1"/>
      <c r="QN1681" s="1"/>
      <c r="QO1681" s="1"/>
      <c r="QP1681" s="1"/>
      <c r="QQ1681" s="1"/>
      <c r="QR1681" s="1"/>
    </row>
    <row r="1682" spans="1:460" x14ac:dyDescent="0.2">
      <c r="A1682" s="17"/>
      <c r="B1682" s="18"/>
      <c r="C1682" s="38"/>
      <c r="D1682" s="38"/>
      <c r="E1682" s="38"/>
      <c r="F1682" s="38"/>
      <c r="G1682" s="38"/>
      <c r="H1682" s="38"/>
      <c r="I1682" s="38"/>
      <c r="J1682" s="38"/>
      <c r="K1682" s="38"/>
      <c r="L1682" s="38"/>
      <c r="M1682" s="38"/>
      <c r="QK1682" s="3"/>
      <c r="QL1682" s="1"/>
      <c r="QM1682" s="1"/>
      <c r="QN1682" s="1"/>
      <c r="QO1682" s="1"/>
      <c r="QP1682" s="1"/>
      <c r="QQ1682" s="1"/>
      <c r="QR1682" s="1"/>
    </row>
    <row r="1683" spans="1:460" x14ac:dyDescent="0.2">
      <c r="A1683" s="17"/>
      <c r="B1683" s="18"/>
      <c r="C1683" s="38"/>
      <c r="D1683" s="38"/>
      <c r="E1683" s="38"/>
      <c r="F1683" s="38"/>
      <c r="G1683" s="38"/>
      <c r="H1683" s="38"/>
      <c r="I1683" s="38"/>
      <c r="J1683" s="38"/>
      <c r="K1683" s="38"/>
      <c r="L1683" s="38"/>
      <c r="M1683" s="38"/>
      <c r="QK1683" s="3"/>
      <c r="QL1683" s="1"/>
      <c r="QM1683" s="1"/>
      <c r="QN1683" s="1"/>
      <c r="QO1683" s="1"/>
      <c r="QP1683" s="1"/>
      <c r="QQ1683" s="1"/>
      <c r="QR1683" s="1"/>
    </row>
    <row r="1684" spans="1:460" x14ac:dyDescent="0.2">
      <c r="A1684" s="17"/>
      <c r="B1684" s="18"/>
      <c r="C1684" s="38"/>
      <c r="D1684" s="38"/>
      <c r="E1684" s="38"/>
      <c r="F1684" s="38"/>
      <c r="G1684" s="38"/>
      <c r="H1684" s="38"/>
      <c r="I1684" s="38"/>
      <c r="J1684" s="38"/>
      <c r="K1684" s="38"/>
      <c r="L1684" s="38"/>
      <c r="M1684" s="38"/>
      <c r="QK1684" s="3"/>
      <c r="QL1684" s="1"/>
      <c r="QM1684" s="1"/>
      <c r="QN1684" s="1"/>
      <c r="QO1684" s="1"/>
      <c r="QP1684" s="1"/>
      <c r="QQ1684" s="1"/>
      <c r="QR1684" s="1"/>
    </row>
    <row r="1685" spans="1:460" x14ac:dyDescent="0.2">
      <c r="A1685" s="17"/>
      <c r="B1685" s="18"/>
      <c r="C1685" s="38"/>
      <c r="D1685" s="38"/>
      <c r="E1685" s="38"/>
      <c r="F1685" s="38"/>
      <c r="G1685" s="38"/>
      <c r="H1685" s="38"/>
      <c r="I1685" s="38"/>
      <c r="J1685" s="38"/>
      <c r="K1685" s="38"/>
      <c r="L1685" s="38"/>
      <c r="M1685" s="38"/>
      <c r="QK1685" s="3"/>
      <c r="QL1685" s="1"/>
      <c r="QM1685" s="1"/>
      <c r="QN1685" s="1"/>
      <c r="QO1685" s="1"/>
      <c r="QP1685" s="1"/>
      <c r="QQ1685" s="1"/>
      <c r="QR1685" s="1"/>
    </row>
    <row r="1686" spans="1:460" x14ac:dyDescent="0.2">
      <c r="A1686" s="17"/>
      <c r="B1686" s="18"/>
      <c r="C1686" s="38"/>
      <c r="D1686" s="38"/>
      <c r="E1686" s="38"/>
      <c r="F1686" s="38"/>
      <c r="G1686" s="38"/>
      <c r="H1686" s="38"/>
      <c r="I1686" s="38"/>
      <c r="J1686" s="38"/>
      <c r="K1686" s="38"/>
      <c r="L1686" s="38"/>
      <c r="M1686" s="38"/>
      <c r="QK1686" s="3"/>
      <c r="QL1686" s="1"/>
      <c r="QM1686" s="1"/>
      <c r="QN1686" s="1"/>
      <c r="QO1686" s="1"/>
      <c r="QP1686" s="1"/>
      <c r="QQ1686" s="1"/>
      <c r="QR1686" s="1"/>
    </row>
    <row r="1687" spans="1:460" x14ac:dyDescent="0.2">
      <c r="A1687" s="17"/>
      <c r="B1687" s="18"/>
      <c r="C1687" s="38"/>
      <c r="D1687" s="38"/>
      <c r="E1687" s="38"/>
      <c r="F1687" s="38"/>
      <c r="G1687" s="38"/>
      <c r="H1687" s="38"/>
      <c r="I1687" s="38"/>
      <c r="J1687" s="38"/>
      <c r="K1687" s="38"/>
      <c r="L1687" s="38"/>
      <c r="M1687" s="38"/>
      <c r="QK1687" s="3"/>
      <c r="QL1687" s="1"/>
      <c r="QM1687" s="1"/>
      <c r="QN1687" s="1"/>
      <c r="QO1687" s="1"/>
      <c r="QP1687" s="1"/>
      <c r="QQ1687" s="1"/>
      <c r="QR1687" s="1"/>
    </row>
    <row r="1688" spans="1:460" x14ac:dyDescent="0.2">
      <c r="A1688" s="17"/>
      <c r="B1688" s="18"/>
      <c r="C1688" s="38"/>
      <c r="D1688" s="38"/>
      <c r="E1688" s="38"/>
      <c r="F1688" s="38"/>
      <c r="G1688" s="38"/>
      <c r="H1688" s="38"/>
      <c r="I1688" s="38"/>
      <c r="J1688" s="38"/>
      <c r="K1688" s="38"/>
      <c r="L1688" s="38"/>
      <c r="M1688" s="38"/>
      <c r="QK1688" s="3"/>
      <c r="QL1688" s="1"/>
      <c r="QM1688" s="1"/>
      <c r="QN1688" s="1"/>
      <c r="QO1688" s="1"/>
      <c r="QP1688" s="1"/>
      <c r="QQ1688" s="1"/>
      <c r="QR1688" s="1"/>
    </row>
    <row r="1689" spans="1:460" x14ac:dyDescent="0.2">
      <c r="A1689" s="17"/>
      <c r="B1689" s="18"/>
      <c r="C1689" s="38"/>
      <c r="D1689" s="38"/>
      <c r="E1689" s="38"/>
      <c r="F1689" s="38"/>
      <c r="G1689" s="38"/>
      <c r="H1689" s="38"/>
      <c r="I1689" s="38"/>
      <c r="J1689" s="38"/>
      <c r="K1689" s="38"/>
      <c r="L1689" s="38"/>
      <c r="M1689" s="38"/>
      <c r="QK1689" s="3"/>
      <c r="QL1689" s="1"/>
      <c r="QM1689" s="1"/>
      <c r="QN1689" s="1"/>
      <c r="QO1689" s="1"/>
      <c r="QP1689" s="1"/>
      <c r="QQ1689" s="1"/>
      <c r="QR1689" s="1"/>
    </row>
    <row r="1690" spans="1:460" x14ac:dyDescent="0.2">
      <c r="A1690" s="17"/>
      <c r="B1690" s="18"/>
      <c r="C1690" s="38"/>
      <c r="D1690" s="38"/>
      <c r="E1690" s="38"/>
      <c r="F1690" s="38"/>
      <c r="G1690" s="38"/>
      <c r="H1690" s="38"/>
      <c r="I1690" s="38"/>
      <c r="J1690" s="38"/>
      <c r="K1690" s="38"/>
      <c r="L1690" s="38"/>
      <c r="M1690" s="38"/>
      <c r="QK1690" s="3"/>
      <c r="QL1690" s="1"/>
      <c r="QM1690" s="1"/>
      <c r="QN1690" s="1"/>
      <c r="QO1690" s="1"/>
      <c r="QP1690" s="1"/>
      <c r="QQ1690" s="1"/>
      <c r="QR1690" s="1"/>
    </row>
    <row r="1691" spans="1:460" x14ac:dyDescent="0.2">
      <c r="A1691" s="17"/>
      <c r="B1691" s="18"/>
      <c r="C1691" s="38"/>
      <c r="D1691" s="38"/>
      <c r="E1691" s="38"/>
      <c r="F1691" s="38"/>
      <c r="G1691" s="38"/>
      <c r="H1691" s="38"/>
      <c r="I1691" s="38"/>
      <c r="J1691" s="38"/>
      <c r="K1691" s="38"/>
      <c r="L1691" s="38"/>
      <c r="M1691" s="38"/>
      <c r="QK1691" s="3"/>
      <c r="QL1691" s="1"/>
      <c r="QM1691" s="1"/>
      <c r="QN1691" s="1"/>
      <c r="QO1691" s="1"/>
      <c r="QP1691" s="1"/>
      <c r="QQ1691" s="1"/>
      <c r="QR1691" s="1"/>
    </row>
    <row r="1692" spans="1:460" x14ac:dyDescent="0.2">
      <c r="A1692" s="17"/>
      <c r="B1692" s="18"/>
      <c r="C1692" s="38"/>
      <c r="D1692" s="38"/>
      <c r="E1692" s="38"/>
      <c r="F1692" s="38"/>
      <c r="G1692" s="38"/>
      <c r="H1692" s="38"/>
      <c r="I1692" s="38"/>
      <c r="J1692" s="38"/>
      <c r="K1692" s="38"/>
      <c r="L1692" s="38"/>
      <c r="M1692" s="38"/>
      <c r="QK1692" s="3"/>
      <c r="QL1692" s="1"/>
      <c r="QM1692" s="1"/>
      <c r="QN1692" s="1"/>
      <c r="QO1692" s="1"/>
      <c r="QP1692" s="1"/>
      <c r="QQ1692" s="1"/>
      <c r="QR1692" s="1"/>
    </row>
    <row r="1693" spans="1:460" x14ac:dyDescent="0.2">
      <c r="A1693" s="17"/>
      <c r="B1693" s="18"/>
      <c r="C1693" s="38"/>
      <c r="D1693" s="38"/>
      <c r="E1693" s="38"/>
      <c r="F1693" s="38"/>
      <c r="G1693" s="38"/>
      <c r="H1693" s="38"/>
      <c r="I1693" s="38"/>
      <c r="J1693" s="38"/>
      <c r="K1693" s="38"/>
      <c r="L1693" s="38"/>
      <c r="M1693" s="38"/>
      <c r="QK1693" s="3"/>
      <c r="QL1693" s="1"/>
      <c r="QM1693" s="1"/>
      <c r="QN1693" s="1"/>
      <c r="QO1693" s="1"/>
      <c r="QP1693" s="1"/>
      <c r="QQ1693" s="1"/>
      <c r="QR1693" s="1"/>
    </row>
    <row r="1694" spans="1:460" x14ac:dyDescent="0.2">
      <c r="A1694" s="17"/>
      <c r="B1694" s="18"/>
      <c r="C1694" s="38"/>
      <c r="D1694" s="38"/>
      <c r="E1694" s="38"/>
      <c r="F1694" s="38"/>
      <c r="G1694" s="38"/>
      <c r="H1694" s="38"/>
      <c r="I1694" s="38"/>
      <c r="J1694" s="38"/>
      <c r="K1694" s="38"/>
      <c r="L1694" s="38"/>
      <c r="M1694" s="38"/>
      <c r="QK1694" s="3"/>
      <c r="QL1694" s="1"/>
      <c r="QM1694" s="1"/>
      <c r="QN1694" s="1"/>
      <c r="QO1694" s="1"/>
      <c r="QP1694" s="1"/>
      <c r="QQ1694" s="1"/>
      <c r="QR1694" s="1"/>
    </row>
    <row r="1695" spans="1:460" x14ac:dyDescent="0.2">
      <c r="A1695" s="17"/>
      <c r="B1695" s="18"/>
      <c r="C1695" s="38"/>
      <c r="D1695" s="38"/>
      <c r="E1695" s="38"/>
      <c r="F1695" s="38"/>
      <c r="G1695" s="38"/>
      <c r="H1695" s="38"/>
      <c r="I1695" s="38"/>
      <c r="J1695" s="38"/>
      <c r="K1695" s="38"/>
      <c r="L1695" s="38"/>
      <c r="M1695" s="38"/>
      <c r="QK1695" s="3"/>
      <c r="QL1695" s="1"/>
      <c r="QM1695" s="1"/>
      <c r="QN1695" s="1"/>
      <c r="QO1695" s="1"/>
      <c r="QP1695" s="1"/>
      <c r="QQ1695" s="1"/>
      <c r="QR1695" s="1"/>
    </row>
    <row r="1696" spans="1:460" x14ac:dyDescent="0.2">
      <c r="A1696" s="17"/>
      <c r="B1696" s="18"/>
      <c r="C1696" s="38"/>
      <c r="D1696" s="38"/>
      <c r="E1696" s="38"/>
      <c r="F1696" s="38"/>
      <c r="G1696" s="38"/>
      <c r="H1696" s="38"/>
      <c r="I1696" s="38"/>
      <c r="J1696" s="38"/>
      <c r="K1696" s="38"/>
      <c r="L1696" s="38"/>
      <c r="M1696" s="38"/>
      <c r="QK1696" s="3"/>
      <c r="QL1696" s="1"/>
      <c r="QM1696" s="1"/>
      <c r="QN1696" s="1"/>
      <c r="QO1696" s="1"/>
      <c r="QP1696" s="1"/>
      <c r="QQ1696" s="1"/>
      <c r="QR1696" s="1"/>
    </row>
    <row r="1697" spans="1:460" x14ac:dyDescent="0.2">
      <c r="A1697" s="17"/>
      <c r="B1697" s="18"/>
      <c r="C1697" s="38"/>
      <c r="D1697" s="38"/>
      <c r="E1697" s="38"/>
      <c r="F1697" s="38"/>
      <c r="G1697" s="38"/>
      <c r="H1697" s="38"/>
      <c r="I1697" s="38"/>
      <c r="J1697" s="38"/>
      <c r="K1697" s="38"/>
      <c r="L1697" s="38"/>
      <c r="M1697" s="38"/>
      <c r="QK1697" s="3"/>
      <c r="QL1697" s="1"/>
      <c r="QM1697" s="1"/>
      <c r="QN1697" s="1"/>
      <c r="QO1697" s="1"/>
      <c r="QP1697" s="1"/>
      <c r="QQ1697" s="1"/>
      <c r="QR1697" s="1"/>
    </row>
    <row r="1698" spans="1:460" x14ac:dyDescent="0.2">
      <c r="A1698" s="17"/>
      <c r="B1698" s="18"/>
      <c r="C1698" s="38"/>
      <c r="D1698" s="38"/>
      <c r="E1698" s="38"/>
      <c r="F1698" s="38"/>
      <c r="G1698" s="38"/>
      <c r="H1698" s="38"/>
      <c r="I1698" s="38"/>
      <c r="J1698" s="38"/>
      <c r="K1698" s="38"/>
      <c r="L1698" s="38"/>
      <c r="M1698" s="38"/>
      <c r="QK1698" s="3"/>
      <c r="QL1698" s="1"/>
      <c r="QM1698" s="1"/>
      <c r="QN1698" s="1"/>
      <c r="QO1698" s="1"/>
      <c r="QP1698" s="1"/>
      <c r="QQ1698" s="1"/>
      <c r="QR1698" s="1"/>
    </row>
    <row r="1699" spans="1:460" x14ac:dyDescent="0.2">
      <c r="A1699" s="17"/>
      <c r="B1699" s="18"/>
      <c r="C1699" s="38"/>
      <c r="D1699" s="38"/>
      <c r="E1699" s="38"/>
      <c r="F1699" s="38"/>
      <c r="G1699" s="38"/>
      <c r="H1699" s="38"/>
      <c r="I1699" s="38"/>
      <c r="J1699" s="38"/>
      <c r="K1699" s="38"/>
      <c r="L1699" s="38"/>
      <c r="M1699" s="38"/>
      <c r="QK1699" s="3"/>
      <c r="QL1699" s="1"/>
      <c r="QM1699" s="1"/>
      <c r="QN1699" s="1"/>
      <c r="QO1699" s="1"/>
      <c r="QP1699" s="1"/>
      <c r="QQ1699" s="1"/>
      <c r="QR1699" s="1"/>
    </row>
    <row r="1700" spans="1:460" x14ac:dyDescent="0.2">
      <c r="A1700" s="17"/>
      <c r="B1700" s="18"/>
      <c r="C1700" s="38"/>
      <c r="D1700" s="38"/>
      <c r="E1700" s="38"/>
      <c r="F1700" s="38"/>
      <c r="G1700" s="38"/>
      <c r="H1700" s="38"/>
      <c r="I1700" s="38"/>
      <c r="J1700" s="38"/>
      <c r="K1700" s="38"/>
      <c r="L1700" s="38"/>
      <c r="M1700" s="38"/>
      <c r="QK1700" s="3"/>
      <c r="QL1700" s="1"/>
      <c r="QM1700" s="1"/>
      <c r="QN1700" s="1"/>
      <c r="QO1700" s="1"/>
      <c r="QP1700" s="1"/>
      <c r="QQ1700" s="1"/>
      <c r="QR1700" s="1"/>
    </row>
    <row r="1701" spans="1:460" x14ac:dyDescent="0.2">
      <c r="A1701" s="17"/>
      <c r="B1701" s="18"/>
      <c r="C1701" s="38"/>
      <c r="D1701" s="38"/>
      <c r="E1701" s="38"/>
      <c r="F1701" s="38"/>
      <c r="G1701" s="38"/>
      <c r="H1701" s="38"/>
      <c r="I1701" s="38"/>
      <c r="J1701" s="38"/>
      <c r="K1701" s="38"/>
      <c r="L1701" s="38"/>
      <c r="M1701" s="38"/>
      <c r="QK1701" s="3"/>
      <c r="QL1701" s="1"/>
      <c r="QM1701" s="1"/>
      <c r="QN1701" s="1"/>
      <c r="QO1701" s="1"/>
      <c r="QP1701" s="1"/>
      <c r="QQ1701" s="1"/>
      <c r="QR1701" s="1"/>
    </row>
    <row r="1702" spans="1:460" x14ac:dyDescent="0.2">
      <c r="A1702" s="17"/>
      <c r="B1702" s="18"/>
      <c r="C1702" s="38"/>
      <c r="D1702" s="38"/>
      <c r="E1702" s="38"/>
      <c r="F1702" s="38"/>
      <c r="G1702" s="38"/>
      <c r="H1702" s="38"/>
      <c r="I1702" s="38"/>
      <c r="J1702" s="38"/>
      <c r="K1702" s="38"/>
      <c r="L1702" s="38"/>
      <c r="M1702" s="38"/>
      <c r="QK1702" s="3"/>
      <c r="QL1702" s="1"/>
      <c r="QM1702" s="1"/>
      <c r="QN1702" s="1"/>
      <c r="QO1702" s="1"/>
      <c r="QP1702" s="1"/>
      <c r="QQ1702" s="1"/>
      <c r="QR1702" s="1"/>
    </row>
    <row r="1703" spans="1:460" x14ac:dyDescent="0.2">
      <c r="A1703" s="17"/>
      <c r="B1703" s="18"/>
      <c r="C1703" s="38"/>
      <c r="D1703" s="38"/>
      <c r="E1703" s="38"/>
      <c r="F1703" s="38"/>
      <c r="G1703" s="38"/>
      <c r="H1703" s="38"/>
      <c r="I1703" s="38"/>
      <c r="J1703" s="38"/>
      <c r="K1703" s="38"/>
      <c r="L1703" s="38"/>
      <c r="M1703" s="38"/>
      <c r="QK1703" s="3"/>
      <c r="QL1703" s="1"/>
      <c r="QM1703" s="1"/>
      <c r="QN1703" s="1"/>
      <c r="QO1703" s="1"/>
      <c r="QP1703" s="1"/>
      <c r="QQ1703" s="1"/>
      <c r="QR1703" s="1"/>
    </row>
    <row r="1704" spans="1:460" x14ac:dyDescent="0.2">
      <c r="A1704" s="17"/>
      <c r="B1704" s="18"/>
      <c r="C1704" s="38"/>
      <c r="D1704" s="38"/>
      <c r="E1704" s="38"/>
      <c r="F1704" s="38"/>
      <c r="G1704" s="38"/>
      <c r="H1704" s="38"/>
      <c r="I1704" s="38"/>
      <c r="J1704" s="38"/>
      <c r="K1704" s="38"/>
      <c r="L1704" s="38"/>
      <c r="M1704" s="38"/>
      <c r="QK1704" s="3"/>
      <c r="QL1704" s="1"/>
      <c r="QM1704" s="1"/>
      <c r="QN1704" s="1"/>
      <c r="QO1704" s="1"/>
      <c r="QP1704" s="1"/>
      <c r="QQ1704" s="1"/>
      <c r="QR1704" s="1"/>
    </row>
    <row r="1705" spans="1:460" x14ac:dyDescent="0.2">
      <c r="A1705" s="17"/>
      <c r="B1705" s="18"/>
      <c r="C1705" s="38"/>
      <c r="D1705" s="38"/>
      <c r="E1705" s="38"/>
      <c r="F1705" s="38"/>
      <c r="G1705" s="38"/>
      <c r="H1705" s="38"/>
      <c r="I1705" s="38"/>
      <c r="J1705" s="38"/>
      <c r="K1705" s="38"/>
      <c r="L1705" s="38"/>
      <c r="M1705" s="38"/>
      <c r="QK1705" s="3"/>
      <c r="QL1705" s="1"/>
      <c r="QM1705" s="1"/>
      <c r="QN1705" s="1"/>
      <c r="QO1705" s="1"/>
      <c r="QP1705" s="1"/>
      <c r="QQ1705" s="1"/>
      <c r="QR1705" s="1"/>
    </row>
    <row r="1706" spans="1:460" x14ac:dyDescent="0.2">
      <c r="A1706" s="17"/>
      <c r="B1706" s="18"/>
      <c r="C1706" s="38"/>
      <c r="D1706" s="38"/>
      <c r="E1706" s="38"/>
      <c r="F1706" s="38"/>
      <c r="G1706" s="38"/>
      <c r="H1706" s="38"/>
      <c r="I1706" s="38"/>
      <c r="J1706" s="38"/>
      <c r="K1706" s="38"/>
      <c r="L1706" s="38"/>
      <c r="M1706" s="38"/>
      <c r="QK1706" s="3"/>
      <c r="QL1706" s="1"/>
      <c r="QM1706" s="1"/>
      <c r="QN1706" s="1"/>
      <c r="QO1706" s="1"/>
      <c r="QP1706" s="1"/>
      <c r="QQ1706" s="1"/>
      <c r="QR1706" s="1"/>
    </row>
    <row r="1707" spans="1:460" x14ac:dyDescent="0.2">
      <c r="A1707" s="17"/>
      <c r="B1707" s="18"/>
      <c r="C1707" s="38"/>
      <c r="D1707" s="38"/>
      <c r="E1707" s="38"/>
      <c r="F1707" s="38"/>
      <c r="G1707" s="38"/>
      <c r="H1707" s="38"/>
      <c r="I1707" s="38"/>
      <c r="J1707" s="38"/>
      <c r="K1707" s="38"/>
      <c r="L1707" s="38"/>
      <c r="M1707" s="38"/>
      <c r="QK1707" s="3"/>
      <c r="QL1707" s="1"/>
      <c r="QM1707" s="1"/>
      <c r="QN1707" s="1"/>
      <c r="QO1707" s="1"/>
      <c r="QP1707" s="1"/>
      <c r="QQ1707" s="1"/>
      <c r="QR1707" s="1"/>
    </row>
    <row r="1708" spans="1:460" x14ac:dyDescent="0.2">
      <c r="A1708" s="17"/>
      <c r="B1708" s="18"/>
      <c r="C1708" s="38"/>
      <c r="D1708" s="38"/>
      <c r="E1708" s="38"/>
      <c r="F1708" s="38"/>
      <c r="G1708" s="38"/>
      <c r="H1708" s="38"/>
      <c r="I1708" s="38"/>
      <c r="J1708" s="38"/>
      <c r="K1708" s="38"/>
      <c r="L1708" s="38"/>
      <c r="M1708" s="38"/>
      <c r="QK1708" s="3"/>
      <c r="QL1708" s="1"/>
      <c r="QM1708" s="1"/>
      <c r="QN1708" s="1"/>
      <c r="QO1708" s="1"/>
      <c r="QP1708" s="1"/>
      <c r="QQ1708" s="1"/>
      <c r="QR1708" s="1"/>
    </row>
    <row r="1709" spans="1:460" x14ac:dyDescent="0.2">
      <c r="A1709" s="17"/>
      <c r="B1709" s="18"/>
      <c r="C1709" s="38"/>
      <c r="D1709" s="38"/>
      <c r="E1709" s="38"/>
      <c r="F1709" s="38"/>
      <c r="G1709" s="38"/>
      <c r="H1709" s="38"/>
      <c r="I1709" s="38"/>
      <c r="J1709" s="38"/>
      <c r="K1709" s="38"/>
      <c r="L1709" s="38"/>
      <c r="M1709" s="38"/>
      <c r="QK1709" s="3"/>
      <c r="QL1709" s="1"/>
      <c r="QM1709" s="1"/>
      <c r="QN1709" s="1"/>
      <c r="QO1709" s="1"/>
      <c r="QP1709" s="1"/>
      <c r="QQ1709" s="1"/>
      <c r="QR1709" s="1"/>
    </row>
    <row r="1710" spans="1:460" x14ac:dyDescent="0.2">
      <c r="A1710" s="17"/>
      <c r="B1710" s="18"/>
      <c r="C1710" s="38"/>
      <c r="D1710" s="38"/>
      <c r="E1710" s="38"/>
      <c r="F1710" s="38"/>
      <c r="G1710" s="38"/>
      <c r="H1710" s="38"/>
      <c r="I1710" s="38"/>
      <c r="J1710" s="38"/>
      <c r="K1710" s="38"/>
      <c r="L1710" s="38"/>
      <c r="M1710" s="38"/>
      <c r="QK1710" s="3"/>
      <c r="QL1710" s="1"/>
      <c r="QM1710" s="1"/>
      <c r="QN1710" s="1"/>
      <c r="QO1710" s="1"/>
      <c r="QP1710" s="1"/>
      <c r="QQ1710" s="1"/>
      <c r="QR1710" s="1"/>
    </row>
    <row r="1711" spans="1:460" x14ac:dyDescent="0.2">
      <c r="A1711" s="17"/>
      <c r="B1711" s="18"/>
      <c r="C1711" s="38"/>
      <c r="D1711" s="38"/>
      <c r="E1711" s="38"/>
      <c r="F1711" s="38"/>
      <c r="G1711" s="38"/>
      <c r="H1711" s="38"/>
      <c r="I1711" s="38"/>
      <c r="J1711" s="38"/>
      <c r="K1711" s="38"/>
      <c r="L1711" s="38"/>
      <c r="M1711" s="38"/>
      <c r="QK1711" s="3"/>
      <c r="QL1711" s="1"/>
      <c r="QM1711" s="1"/>
      <c r="QN1711" s="1"/>
      <c r="QO1711" s="1"/>
      <c r="QP1711" s="1"/>
      <c r="QQ1711" s="1"/>
      <c r="QR1711" s="1"/>
    </row>
    <row r="1712" spans="1:460" x14ac:dyDescent="0.2">
      <c r="A1712" s="17"/>
      <c r="B1712" s="18"/>
      <c r="C1712" s="38"/>
      <c r="D1712" s="38"/>
      <c r="E1712" s="38"/>
      <c r="F1712" s="38"/>
      <c r="G1712" s="38"/>
      <c r="H1712" s="38"/>
      <c r="I1712" s="38"/>
      <c r="J1712" s="38"/>
      <c r="K1712" s="38"/>
      <c r="L1712" s="38"/>
      <c r="M1712" s="38"/>
      <c r="QK1712" s="3"/>
      <c r="QL1712" s="1"/>
      <c r="QM1712" s="1"/>
      <c r="QN1712" s="1"/>
      <c r="QO1712" s="1"/>
      <c r="QP1712" s="1"/>
      <c r="QQ1712" s="1"/>
      <c r="QR1712" s="1"/>
    </row>
    <row r="1713" spans="1:460" x14ac:dyDescent="0.2">
      <c r="A1713" s="17"/>
      <c r="B1713" s="18"/>
      <c r="C1713" s="38"/>
      <c r="D1713" s="38"/>
      <c r="E1713" s="38"/>
      <c r="F1713" s="38"/>
      <c r="G1713" s="38"/>
      <c r="H1713" s="38"/>
      <c r="I1713" s="38"/>
      <c r="J1713" s="38"/>
      <c r="K1713" s="38"/>
      <c r="L1713" s="38"/>
      <c r="M1713" s="38"/>
      <c r="QK1713" s="3"/>
      <c r="QL1713" s="1"/>
      <c r="QM1713" s="1"/>
      <c r="QN1713" s="1"/>
      <c r="QO1713" s="1"/>
      <c r="QP1713" s="1"/>
      <c r="QQ1713" s="1"/>
      <c r="QR1713" s="1"/>
    </row>
    <row r="1714" spans="1:460" x14ac:dyDescent="0.2">
      <c r="A1714" s="17"/>
      <c r="B1714" s="18"/>
      <c r="C1714" s="38"/>
      <c r="D1714" s="38"/>
      <c r="E1714" s="38"/>
      <c r="F1714" s="38"/>
      <c r="G1714" s="38"/>
      <c r="H1714" s="38"/>
      <c r="I1714" s="38"/>
      <c r="J1714" s="38"/>
      <c r="K1714" s="38"/>
      <c r="L1714" s="38"/>
      <c r="M1714" s="38"/>
      <c r="QK1714" s="3"/>
      <c r="QL1714" s="1"/>
      <c r="QM1714" s="1"/>
      <c r="QN1714" s="1"/>
      <c r="QO1714" s="1"/>
      <c r="QP1714" s="1"/>
      <c r="QQ1714" s="1"/>
      <c r="QR1714" s="1"/>
    </row>
    <row r="1715" spans="1:460" x14ac:dyDescent="0.2">
      <c r="A1715" s="17"/>
      <c r="B1715" s="18"/>
      <c r="C1715" s="38"/>
      <c r="D1715" s="38"/>
      <c r="E1715" s="38"/>
      <c r="F1715" s="38"/>
      <c r="G1715" s="38"/>
      <c r="H1715" s="38"/>
      <c r="I1715" s="38"/>
      <c r="J1715" s="38"/>
      <c r="K1715" s="38"/>
      <c r="L1715" s="38"/>
      <c r="M1715" s="38"/>
      <c r="QK1715" s="3"/>
      <c r="QL1715" s="1"/>
      <c r="QM1715" s="1"/>
      <c r="QN1715" s="1"/>
      <c r="QO1715" s="1"/>
      <c r="QP1715" s="1"/>
      <c r="QQ1715" s="1"/>
      <c r="QR1715" s="1"/>
    </row>
    <row r="1716" spans="1:460" x14ac:dyDescent="0.2">
      <c r="A1716" s="17"/>
      <c r="B1716" s="18"/>
      <c r="C1716" s="38"/>
      <c r="D1716" s="38"/>
      <c r="E1716" s="38"/>
      <c r="F1716" s="38"/>
      <c r="G1716" s="38"/>
      <c r="H1716" s="38"/>
      <c r="I1716" s="38"/>
      <c r="J1716" s="38"/>
      <c r="K1716" s="38"/>
      <c r="L1716" s="38"/>
      <c r="M1716" s="38"/>
      <c r="QK1716" s="3"/>
      <c r="QL1716" s="1"/>
      <c r="QM1716" s="1"/>
      <c r="QN1716" s="1"/>
      <c r="QO1716" s="1"/>
      <c r="QP1716" s="1"/>
      <c r="QQ1716" s="1"/>
      <c r="QR1716" s="1"/>
    </row>
    <row r="1717" spans="1:460" x14ac:dyDescent="0.2">
      <c r="A1717" s="17"/>
      <c r="B1717" s="18"/>
      <c r="C1717" s="38"/>
      <c r="D1717" s="38"/>
      <c r="E1717" s="38"/>
      <c r="F1717" s="38"/>
      <c r="G1717" s="38"/>
      <c r="H1717" s="38"/>
      <c r="I1717" s="38"/>
      <c r="J1717" s="38"/>
      <c r="K1717" s="38"/>
      <c r="L1717" s="38"/>
      <c r="M1717" s="38"/>
      <c r="QK1717" s="3"/>
      <c r="QL1717" s="1"/>
      <c r="QM1717" s="1"/>
      <c r="QN1717" s="1"/>
      <c r="QO1717" s="1"/>
      <c r="QP1717" s="1"/>
      <c r="QQ1717" s="1"/>
      <c r="QR1717" s="1"/>
    </row>
    <row r="1718" spans="1:460" x14ac:dyDescent="0.2">
      <c r="A1718" s="17"/>
      <c r="B1718" s="18"/>
      <c r="C1718" s="38"/>
      <c r="D1718" s="38"/>
      <c r="E1718" s="38"/>
      <c r="F1718" s="38"/>
      <c r="G1718" s="38"/>
      <c r="H1718" s="38"/>
      <c r="I1718" s="38"/>
      <c r="J1718" s="38"/>
      <c r="K1718" s="38"/>
      <c r="L1718" s="38"/>
      <c r="M1718" s="38"/>
      <c r="QK1718" s="3"/>
      <c r="QL1718" s="1"/>
      <c r="QM1718" s="1"/>
      <c r="QN1718" s="1"/>
      <c r="QO1718" s="1"/>
      <c r="QP1718" s="1"/>
      <c r="QQ1718" s="1"/>
      <c r="QR1718" s="1"/>
    </row>
    <row r="1719" spans="1:460" x14ac:dyDescent="0.2">
      <c r="A1719" s="17"/>
      <c r="B1719" s="18"/>
      <c r="C1719" s="38"/>
      <c r="D1719" s="38"/>
      <c r="E1719" s="38"/>
      <c r="F1719" s="38"/>
      <c r="G1719" s="38"/>
      <c r="H1719" s="38"/>
      <c r="I1719" s="38"/>
      <c r="J1719" s="38"/>
      <c r="K1719" s="38"/>
      <c r="L1719" s="38"/>
      <c r="M1719" s="38"/>
      <c r="QK1719" s="3"/>
      <c r="QL1719" s="1"/>
      <c r="QM1719" s="1"/>
      <c r="QN1719" s="1"/>
      <c r="QO1719" s="1"/>
      <c r="QP1719" s="1"/>
      <c r="QQ1719" s="1"/>
      <c r="QR1719" s="1"/>
    </row>
    <row r="1720" spans="1:460" x14ac:dyDescent="0.2">
      <c r="A1720" s="17"/>
      <c r="B1720" s="18"/>
      <c r="C1720" s="38"/>
      <c r="D1720" s="38"/>
      <c r="E1720" s="38"/>
      <c r="F1720" s="38"/>
      <c r="G1720" s="38"/>
      <c r="H1720" s="38"/>
      <c r="I1720" s="38"/>
      <c r="J1720" s="38"/>
      <c r="K1720" s="38"/>
      <c r="L1720" s="38"/>
      <c r="M1720" s="38"/>
      <c r="QK1720" s="3"/>
      <c r="QL1720" s="1"/>
      <c r="QM1720" s="1"/>
      <c r="QN1720" s="1"/>
      <c r="QO1720" s="1"/>
      <c r="QP1720" s="1"/>
      <c r="QQ1720" s="1"/>
      <c r="QR1720" s="1"/>
    </row>
    <row r="1721" spans="1:460" x14ac:dyDescent="0.2">
      <c r="A1721" s="17"/>
      <c r="B1721" s="18"/>
      <c r="C1721" s="38"/>
      <c r="D1721" s="38"/>
      <c r="E1721" s="38"/>
      <c r="F1721" s="38"/>
      <c r="G1721" s="38"/>
      <c r="H1721" s="38"/>
      <c r="I1721" s="38"/>
      <c r="J1721" s="38"/>
      <c r="K1721" s="38"/>
      <c r="L1721" s="38"/>
      <c r="M1721" s="38"/>
      <c r="QK1721" s="3"/>
      <c r="QL1721" s="1"/>
      <c r="QM1721" s="1"/>
      <c r="QN1721" s="1"/>
      <c r="QO1721" s="1"/>
      <c r="QP1721" s="1"/>
      <c r="QQ1721" s="1"/>
      <c r="QR1721" s="1"/>
    </row>
    <row r="1722" spans="1:460" x14ac:dyDescent="0.2">
      <c r="A1722" s="17"/>
      <c r="B1722" s="18"/>
      <c r="C1722" s="38"/>
      <c r="D1722" s="38"/>
      <c r="E1722" s="38"/>
      <c r="F1722" s="38"/>
      <c r="G1722" s="38"/>
      <c r="H1722" s="38"/>
      <c r="I1722" s="38"/>
      <c r="J1722" s="38"/>
      <c r="K1722" s="38"/>
      <c r="L1722" s="38"/>
      <c r="M1722" s="38"/>
      <c r="QK1722" s="3"/>
      <c r="QL1722" s="1"/>
      <c r="QM1722" s="1"/>
      <c r="QN1722" s="1"/>
      <c r="QO1722" s="1"/>
      <c r="QP1722" s="1"/>
      <c r="QQ1722" s="1"/>
      <c r="QR1722" s="1"/>
    </row>
    <row r="1723" spans="1:460" x14ac:dyDescent="0.2">
      <c r="A1723" s="17"/>
      <c r="B1723" s="18"/>
      <c r="C1723" s="38"/>
      <c r="D1723" s="38"/>
      <c r="E1723" s="38"/>
      <c r="F1723" s="38"/>
      <c r="G1723" s="38"/>
      <c r="H1723" s="38"/>
      <c r="I1723" s="38"/>
      <c r="J1723" s="38"/>
      <c r="K1723" s="38"/>
      <c r="L1723" s="38"/>
      <c r="M1723" s="38"/>
      <c r="QK1723" s="3"/>
      <c r="QL1723" s="1"/>
      <c r="QM1723" s="1"/>
      <c r="QN1723" s="1"/>
      <c r="QO1723" s="1"/>
      <c r="QP1723" s="1"/>
      <c r="QQ1723" s="1"/>
      <c r="QR1723" s="1"/>
    </row>
    <row r="1724" spans="1:460" x14ac:dyDescent="0.2">
      <c r="A1724" s="17"/>
      <c r="B1724" s="18"/>
      <c r="C1724" s="38"/>
      <c r="D1724" s="38"/>
      <c r="E1724" s="38"/>
      <c r="F1724" s="38"/>
      <c r="G1724" s="38"/>
      <c r="H1724" s="38"/>
      <c r="I1724" s="38"/>
      <c r="J1724" s="38"/>
      <c r="K1724" s="38"/>
      <c r="L1724" s="38"/>
      <c r="M1724" s="38"/>
      <c r="QK1724" s="3"/>
      <c r="QL1724" s="1"/>
      <c r="QM1724" s="1"/>
      <c r="QN1724" s="1"/>
      <c r="QO1724" s="1"/>
      <c r="QP1724" s="1"/>
      <c r="QQ1724" s="1"/>
      <c r="QR1724" s="1"/>
    </row>
    <row r="1725" spans="1:460" x14ac:dyDescent="0.2">
      <c r="A1725" s="17"/>
      <c r="B1725" s="18"/>
      <c r="C1725" s="38"/>
      <c r="D1725" s="38"/>
      <c r="E1725" s="38"/>
      <c r="F1725" s="38"/>
      <c r="G1725" s="38"/>
      <c r="H1725" s="38"/>
      <c r="I1725" s="38"/>
      <c r="J1725" s="38"/>
      <c r="K1725" s="38"/>
      <c r="L1725" s="38"/>
      <c r="M1725" s="38"/>
      <c r="QK1725" s="3"/>
      <c r="QL1725" s="1"/>
      <c r="QM1725" s="1"/>
      <c r="QN1725" s="1"/>
      <c r="QO1725" s="1"/>
      <c r="QP1725" s="1"/>
      <c r="QQ1725" s="1"/>
      <c r="QR1725" s="1"/>
    </row>
    <row r="1726" spans="1:460" x14ac:dyDescent="0.2">
      <c r="A1726" s="17"/>
      <c r="B1726" s="18"/>
      <c r="C1726" s="38"/>
      <c r="D1726" s="38"/>
      <c r="E1726" s="38"/>
      <c r="F1726" s="38"/>
      <c r="G1726" s="38"/>
      <c r="H1726" s="38"/>
      <c r="I1726" s="38"/>
      <c r="J1726" s="38"/>
      <c r="K1726" s="38"/>
      <c r="L1726" s="38"/>
      <c r="M1726" s="38"/>
      <c r="QK1726" s="3"/>
      <c r="QL1726" s="1"/>
      <c r="QM1726" s="1"/>
      <c r="QN1726" s="1"/>
      <c r="QO1726" s="1"/>
      <c r="QP1726" s="1"/>
      <c r="QQ1726" s="1"/>
      <c r="QR1726" s="1"/>
    </row>
    <row r="1727" spans="1:460" x14ac:dyDescent="0.2">
      <c r="A1727" s="17"/>
      <c r="B1727" s="18"/>
      <c r="C1727" s="38"/>
      <c r="D1727" s="38"/>
      <c r="E1727" s="38"/>
      <c r="F1727" s="38"/>
      <c r="G1727" s="38"/>
      <c r="H1727" s="38"/>
      <c r="I1727" s="38"/>
      <c r="J1727" s="38"/>
      <c r="K1727" s="38"/>
      <c r="L1727" s="38"/>
      <c r="M1727" s="38"/>
      <c r="QK1727" s="3"/>
      <c r="QL1727" s="1"/>
      <c r="QM1727" s="1"/>
      <c r="QN1727" s="1"/>
      <c r="QO1727" s="1"/>
      <c r="QP1727" s="1"/>
      <c r="QQ1727" s="1"/>
      <c r="QR1727" s="1"/>
    </row>
    <row r="1728" spans="1:460" x14ac:dyDescent="0.2">
      <c r="A1728" s="17"/>
      <c r="B1728" s="18"/>
      <c r="C1728" s="38"/>
      <c r="D1728" s="38"/>
      <c r="E1728" s="38"/>
      <c r="F1728" s="38"/>
      <c r="G1728" s="38"/>
      <c r="H1728" s="38"/>
      <c r="I1728" s="38"/>
      <c r="J1728" s="38"/>
      <c r="K1728" s="38"/>
      <c r="L1728" s="38"/>
      <c r="M1728" s="38"/>
      <c r="QK1728" s="3"/>
      <c r="QL1728" s="1"/>
      <c r="QM1728" s="1"/>
      <c r="QN1728" s="1"/>
      <c r="QO1728" s="1"/>
      <c r="QP1728" s="1"/>
      <c r="QQ1728" s="1"/>
      <c r="QR1728" s="1"/>
    </row>
    <row r="1729" spans="1:460" x14ac:dyDescent="0.2">
      <c r="A1729" s="17"/>
      <c r="B1729" s="18"/>
      <c r="C1729" s="38"/>
      <c r="D1729" s="38"/>
      <c r="E1729" s="38"/>
      <c r="F1729" s="38"/>
      <c r="G1729" s="38"/>
      <c r="H1729" s="38"/>
      <c r="I1729" s="38"/>
      <c r="J1729" s="38"/>
      <c r="K1729" s="38"/>
      <c r="L1729" s="38"/>
      <c r="M1729" s="38"/>
      <c r="QK1729" s="3"/>
      <c r="QL1729" s="1"/>
      <c r="QM1729" s="1"/>
      <c r="QN1729" s="1"/>
      <c r="QO1729" s="1"/>
      <c r="QP1729" s="1"/>
      <c r="QQ1729" s="1"/>
      <c r="QR1729" s="1"/>
    </row>
    <row r="1730" spans="1:460" x14ac:dyDescent="0.2">
      <c r="A1730" s="17"/>
      <c r="B1730" s="18"/>
      <c r="C1730" s="38"/>
      <c r="D1730" s="38"/>
      <c r="E1730" s="38"/>
      <c r="F1730" s="38"/>
      <c r="G1730" s="38"/>
      <c r="H1730" s="38"/>
      <c r="I1730" s="38"/>
      <c r="J1730" s="38"/>
      <c r="K1730" s="38"/>
      <c r="L1730" s="38"/>
      <c r="M1730" s="38"/>
      <c r="QK1730" s="3"/>
      <c r="QL1730" s="1"/>
      <c r="QM1730" s="1"/>
      <c r="QN1730" s="1"/>
      <c r="QO1730" s="1"/>
      <c r="QP1730" s="1"/>
      <c r="QQ1730" s="1"/>
      <c r="QR1730" s="1"/>
    </row>
    <row r="1731" spans="1:460" x14ac:dyDescent="0.2">
      <c r="A1731" s="17"/>
      <c r="B1731" s="18"/>
      <c r="C1731" s="38"/>
      <c r="D1731" s="38"/>
      <c r="E1731" s="38"/>
      <c r="F1731" s="38"/>
      <c r="G1731" s="38"/>
      <c r="H1731" s="38"/>
      <c r="I1731" s="38"/>
      <c r="J1731" s="38"/>
      <c r="K1731" s="38"/>
      <c r="L1731" s="38"/>
      <c r="M1731" s="38"/>
      <c r="QK1731" s="3"/>
      <c r="QL1731" s="1"/>
      <c r="QM1731" s="1"/>
      <c r="QN1731" s="1"/>
      <c r="QO1731" s="1"/>
      <c r="QP1731" s="1"/>
      <c r="QQ1731" s="1"/>
      <c r="QR1731" s="1"/>
    </row>
    <row r="1732" spans="1:460" x14ac:dyDescent="0.2">
      <c r="A1732" s="17"/>
      <c r="B1732" s="18"/>
      <c r="C1732" s="38"/>
      <c r="D1732" s="38"/>
      <c r="E1732" s="38"/>
      <c r="F1732" s="38"/>
      <c r="G1732" s="38"/>
      <c r="H1732" s="38"/>
      <c r="I1732" s="38"/>
      <c r="J1732" s="38"/>
      <c r="K1732" s="38"/>
      <c r="L1732" s="38"/>
      <c r="M1732" s="38"/>
      <c r="QK1732" s="3"/>
      <c r="QL1732" s="1"/>
      <c r="QM1732" s="1"/>
      <c r="QN1732" s="1"/>
      <c r="QO1732" s="1"/>
      <c r="QP1732" s="1"/>
      <c r="QQ1732" s="1"/>
      <c r="QR1732" s="1"/>
    </row>
    <row r="1733" spans="1:460" x14ac:dyDescent="0.2">
      <c r="A1733" s="17"/>
      <c r="B1733" s="18"/>
      <c r="C1733" s="38"/>
      <c r="D1733" s="38"/>
      <c r="E1733" s="38"/>
      <c r="F1733" s="38"/>
      <c r="G1733" s="38"/>
      <c r="H1733" s="38"/>
      <c r="I1733" s="38"/>
      <c r="J1733" s="38"/>
      <c r="K1733" s="38"/>
      <c r="L1733" s="38"/>
      <c r="M1733" s="38"/>
      <c r="QK1733" s="3"/>
      <c r="QL1733" s="1"/>
      <c r="QM1733" s="1"/>
      <c r="QN1733" s="1"/>
      <c r="QO1733" s="1"/>
      <c r="QP1733" s="1"/>
      <c r="QQ1733" s="1"/>
      <c r="QR1733" s="1"/>
    </row>
    <row r="1734" spans="1:460" x14ac:dyDescent="0.2">
      <c r="A1734" s="17"/>
      <c r="B1734" s="18"/>
      <c r="C1734" s="38"/>
      <c r="D1734" s="38"/>
      <c r="E1734" s="38"/>
      <c r="F1734" s="38"/>
      <c r="G1734" s="38"/>
      <c r="H1734" s="38"/>
      <c r="I1734" s="38"/>
      <c r="J1734" s="38"/>
      <c r="K1734" s="38"/>
      <c r="L1734" s="38"/>
      <c r="M1734" s="38"/>
      <c r="QK1734" s="3"/>
      <c r="QL1734" s="1"/>
      <c r="QM1734" s="1"/>
      <c r="QN1734" s="1"/>
      <c r="QO1734" s="1"/>
      <c r="QP1734" s="1"/>
      <c r="QQ1734" s="1"/>
      <c r="QR1734" s="1"/>
    </row>
    <row r="1735" spans="1:460" x14ac:dyDescent="0.2">
      <c r="A1735" s="17"/>
      <c r="B1735" s="18"/>
      <c r="C1735" s="38"/>
      <c r="D1735" s="38"/>
      <c r="E1735" s="38"/>
      <c r="F1735" s="38"/>
      <c r="G1735" s="38"/>
      <c r="H1735" s="38"/>
      <c r="I1735" s="38"/>
      <c r="J1735" s="38"/>
      <c r="K1735" s="38"/>
      <c r="L1735" s="38"/>
      <c r="M1735" s="38"/>
      <c r="QK1735" s="3"/>
      <c r="QL1735" s="1"/>
      <c r="QM1735" s="1"/>
      <c r="QN1735" s="1"/>
      <c r="QO1735" s="1"/>
      <c r="QP1735" s="1"/>
      <c r="QQ1735" s="1"/>
      <c r="QR1735" s="1"/>
    </row>
    <row r="1736" spans="1:460" x14ac:dyDescent="0.2">
      <c r="A1736" s="17"/>
      <c r="B1736" s="18"/>
      <c r="C1736" s="38"/>
      <c r="D1736" s="38"/>
      <c r="E1736" s="38"/>
      <c r="F1736" s="38"/>
      <c r="G1736" s="38"/>
      <c r="H1736" s="38"/>
      <c r="I1736" s="38"/>
      <c r="J1736" s="38"/>
      <c r="K1736" s="38"/>
      <c r="L1736" s="38"/>
      <c r="M1736" s="38"/>
      <c r="QK1736" s="3"/>
      <c r="QL1736" s="1"/>
      <c r="QM1736" s="1"/>
      <c r="QN1736" s="1"/>
      <c r="QO1736" s="1"/>
      <c r="QP1736" s="1"/>
      <c r="QQ1736" s="1"/>
      <c r="QR1736" s="1"/>
    </row>
    <row r="1737" spans="1:460" x14ac:dyDescent="0.2">
      <c r="A1737" s="17"/>
      <c r="B1737" s="18"/>
      <c r="C1737" s="38"/>
      <c r="D1737" s="38"/>
      <c r="E1737" s="38"/>
      <c r="F1737" s="38"/>
      <c r="G1737" s="38"/>
      <c r="H1737" s="38"/>
      <c r="I1737" s="38"/>
      <c r="J1737" s="38"/>
      <c r="K1737" s="38"/>
      <c r="L1737" s="38"/>
      <c r="M1737" s="38"/>
      <c r="QK1737" s="3"/>
      <c r="QL1737" s="1"/>
      <c r="QM1737" s="1"/>
      <c r="QN1737" s="1"/>
      <c r="QO1737" s="1"/>
      <c r="QP1737" s="1"/>
      <c r="QQ1737" s="1"/>
      <c r="QR1737" s="1"/>
    </row>
    <row r="1738" spans="1:460" x14ac:dyDescent="0.2">
      <c r="A1738" s="17"/>
      <c r="B1738" s="18"/>
      <c r="C1738" s="38"/>
      <c r="D1738" s="38"/>
      <c r="E1738" s="38"/>
      <c r="F1738" s="38"/>
      <c r="G1738" s="38"/>
      <c r="H1738" s="38"/>
      <c r="I1738" s="38"/>
      <c r="J1738" s="38"/>
      <c r="K1738" s="38"/>
      <c r="L1738" s="38"/>
      <c r="M1738" s="38"/>
      <c r="QK1738" s="3"/>
      <c r="QL1738" s="1"/>
      <c r="QM1738" s="1"/>
      <c r="QN1738" s="1"/>
      <c r="QO1738" s="1"/>
      <c r="QP1738" s="1"/>
      <c r="QQ1738" s="1"/>
      <c r="QR1738" s="1"/>
    </row>
    <row r="1739" spans="1:460" x14ac:dyDescent="0.2">
      <c r="A1739" s="17"/>
      <c r="B1739" s="18"/>
      <c r="C1739" s="38"/>
      <c r="D1739" s="38"/>
      <c r="E1739" s="38"/>
      <c r="F1739" s="38"/>
      <c r="G1739" s="38"/>
      <c r="H1739" s="38"/>
      <c r="I1739" s="38"/>
      <c r="J1739" s="38"/>
      <c r="K1739" s="38"/>
      <c r="L1739" s="38"/>
      <c r="M1739" s="38"/>
      <c r="QK1739" s="3"/>
      <c r="QL1739" s="1"/>
      <c r="QM1739" s="1"/>
      <c r="QN1739" s="1"/>
      <c r="QO1739" s="1"/>
      <c r="QP1739" s="1"/>
      <c r="QQ1739" s="1"/>
      <c r="QR1739" s="1"/>
    </row>
    <row r="1740" spans="1:460" x14ac:dyDescent="0.2">
      <c r="A1740" s="17"/>
      <c r="B1740" s="18"/>
      <c r="C1740" s="38"/>
      <c r="D1740" s="38"/>
      <c r="E1740" s="38"/>
      <c r="F1740" s="38"/>
      <c r="G1740" s="38"/>
      <c r="H1740" s="38"/>
      <c r="I1740" s="38"/>
      <c r="J1740" s="38"/>
      <c r="K1740" s="38"/>
      <c r="L1740" s="38"/>
      <c r="M1740" s="38"/>
      <c r="QK1740" s="3"/>
      <c r="QL1740" s="1"/>
      <c r="QM1740" s="1"/>
      <c r="QN1740" s="1"/>
      <c r="QO1740" s="1"/>
      <c r="QP1740" s="1"/>
      <c r="QQ1740" s="1"/>
      <c r="QR1740" s="1"/>
    </row>
    <row r="1741" spans="1:460" x14ac:dyDescent="0.2">
      <c r="A1741" s="17"/>
      <c r="B1741" s="18"/>
      <c r="C1741" s="38"/>
      <c r="D1741" s="38"/>
      <c r="E1741" s="38"/>
      <c r="F1741" s="38"/>
      <c r="G1741" s="38"/>
      <c r="H1741" s="38"/>
      <c r="I1741" s="38"/>
      <c r="J1741" s="38"/>
      <c r="K1741" s="38"/>
      <c r="L1741" s="38"/>
      <c r="M1741" s="38"/>
      <c r="QK1741" s="3"/>
      <c r="QL1741" s="1"/>
      <c r="QM1741" s="1"/>
      <c r="QN1741" s="1"/>
      <c r="QO1741" s="1"/>
      <c r="QP1741" s="1"/>
      <c r="QQ1741" s="1"/>
      <c r="QR1741" s="1"/>
    </row>
    <row r="1742" spans="1:460" x14ac:dyDescent="0.2">
      <c r="A1742" s="17"/>
      <c r="B1742" s="18"/>
      <c r="C1742" s="38"/>
      <c r="D1742" s="38"/>
      <c r="E1742" s="38"/>
      <c r="F1742" s="38"/>
      <c r="G1742" s="38"/>
      <c r="H1742" s="38"/>
      <c r="I1742" s="38"/>
      <c r="J1742" s="38"/>
      <c r="K1742" s="38"/>
      <c r="L1742" s="38"/>
      <c r="M1742" s="38"/>
      <c r="QK1742" s="3"/>
      <c r="QL1742" s="1"/>
      <c r="QM1742" s="1"/>
      <c r="QN1742" s="1"/>
      <c r="QO1742" s="1"/>
      <c r="QP1742" s="1"/>
      <c r="QQ1742" s="1"/>
      <c r="QR1742" s="1"/>
    </row>
    <row r="1743" spans="1:460" x14ac:dyDescent="0.2">
      <c r="A1743" s="17"/>
      <c r="B1743" s="18"/>
      <c r="C1743" s="38"/>
      <c r="D1743" s="38"/>
      <c r="E1743" s="38"/>
      <c r="F1743" s="38"/>
      <c r="G1743" s="38"/>
      <c r="H1743" s="38"/>
      <c r="I1743" s="38"/>
      <c r="J1743" s="38"/>
      <c r="K1743" s="38"/>
      <c r="L1743" s="38"/>
      <c r="M1743" s="38"/>
      <c r="QK1743" s="3"/>
      <c r="QL1743" s="1"/>
      <c r="QM1743" s="1"/>
      <c r="QN1743" s="1"/>
      <c r="QO1743" s="1"/>
      <c r="QP1743" s="1"/>
      <c r="QQ1743" s="1"/>
      <c r="QR1743" s="1"/>
    </row>
    <row r="1744" spans="1:460" x14ac:dyDescent="0.2">
      <c r="A1744" s="17"/>
      <c r="B1744" s="18"/>
      <c r="C1744" s="38"/>
      <c r="D1744" s="38"/>
      <c r="E1744" s="38"/>
      <c r="F1744" s="38"/>
      <c r="G1744" s="38"/>
      <c r="H1744" s="38"/>
      <c r="I1744" s="38"/>
      <c r="J1744" s="38"/>
      <c r="K1744" s="38"/>
      <c r="L1744" s="38"/>
      <c r="M1744" s="38"/>
      <c r="QK1744" s="3"/>
      <c r="QL1744" s="1"/>
      <c r="QM1744" s="1"/>
      <c r="QN1744" s="1"/>
      <c r="QO1744" s="1"/>
      <c r="QP1744" s="1"/>
      <c r="QQ1744" s="1"/>
      <c r="QR1744" s="1"/>
    </row>
    <row r="1745" spans="1:460" x14ac:dyDescent="0.2">
      <c r="A1745" s="17"/>
      <c r="B1745" s="18"/>
      <c r="C1745" s="38"/>
      <c r="D1745" s="38"/>
      <c r="E1745" s="38"/>
      <c r="F1745" s="38"/>
      <c r="G1745" s="38"/>
      <c r="H1745" s="38"/>
      <c r="I1745" s="38"/>
      <c r="J1745" s="38"/>
      <c r="K1745" s="38"/>
      <c r="L1745" s="38"/>
      <c r="M1745" s="38"/>
      <c r="QK1745" s="3"/>
      <c r="QL1745" s="1"/>
      <c r="QM1745" s="1"/>
      <c r="QN1745" s="1"/>
      <c r="QO1745" s="1"/>
      <c r="QP1745" s="1"/>
      <c r="QQ1745" s="1"/>
      <c r="QR1745" s="1"/>
    </row>
    <row r="1746" spans="1:460" x14ac:dyDescent="0.2">
      <c r="A1746" s="17"/>
      <c r="B1746" s="18"/>
      <c r="C1746" s="38"/>
      <c r="D1746" s="38"/>
      <c r="E1746" s="38"/>
      <c r="F1746" s="38"/>
      <c r="G1746" s="38"/>
      <c r="H1746" s="38"/>
      <c r="I1746" s="38"/>
      <c r="J1746" s="38"/>
      <c r="K1746" s="38"/>
      <c r="L1746" s="38"/>
      <c r="M1746" s="38"/>
      <c r="QK1746" s="3"/>
      <c r="QL1746" s="1"/>
      <c r="QM1746" s="1"/>
      <c r="QN1746" s="1"/>
      <c r="QO1746" s="1"/>
      <c r="QP1746" s="1"/>
      <c r="QQ1746" s="1"/>
      <c r="QR1746" s="1"/>
    </row>
    <row r="1747" spans="1:460" x14ac:dyDescent="0.2">
      <c r="A1747" s="17"/>
      <c r="B1747" s="18"/>
      <c r="C1747" s="38"/>
      <c r="D1747" s="38"/>
      <c r="E1747" s="38"/>
      <c r="F1747" s="38"/>
      <c r="G1747" s="38"/>
      <c r="H1747" s="38"/>
      <c r="I1747" s="38"/>
      <c r="J1747" s="38"/>
      <c r="K1747" s="38"/>
      <c r="L1747" s="38"/>
      <c r="M1747" s="38"/>
      <c r="QK1747" s="3"/>
      <c r="QL1747" s="1"/>
      <c r="QM1747" s="1"/>
      <c r="QN1747" s="1"/>
      <c r="QO1747" s="1"/>
      <c r="QP1747" s="1"/>
      <c r="QQ1747" s="1"/>
      <c r="QR1747" s="1"/>
    </row>
    <row r="1748" spans="1:460" x14ac:dyDescent="0.2">
      <c r="A1748" s="17"/>
      <c r="B1748" s="18"/>
      <c r="C1748" s="38"/>
      <c r="D1748" s="38"/>
      <c r="E1748" s="38"/>
      <c r="F1748" s="38"/>
      <c r="G1748" s="38"/>
      <c r="H1748" s="38"/>
      <c r="I1748" s="38"/>
      <c r="J1748" s="38"/>
      <c r="K1748" s="38"/>
      <c r="L1748" s="38"/>
      <c r="M1748" s="38"/>
      <c r="QK1748" s="3"/>
      <c r="QL1748" s="1"/>
      <c r="QM1748" s="1"/>
      <c r="QN1748" s="1"/>
      <c r="QO1748" s="1"/>
      <c r="QP1748" s="1"/>
      <c r="QQ1748" s="1"/>
      <c r="QR1748" s="1"/>
    </row>
    <row r="1749" spans="1:460" x14ac:dyDescent="0.2">
      <c r="A1749" s="17"/>
      <c r="B1749" s="18"/>
      <c r="C1749" s="38"/>
      <c r="D1749" s="38"/>
      <c r="E1749" s="38"/>
      <c r="F1749" s="38"/>
      <c r="G1749" s="38"/>
      <c r="H1749" s="38"/>
      <c r="I1749" s="38"/>
      <c r="J1749" s="38"/>
      <c r="K1749" s="38"/>
      <c r="L1749" s="38"/>
      <c r="M1749" s="38"/>
      <c r="QK1749" s="3"/>
      <c r="QL1749" s="1"/>
      <c r="QM1749" s="1"/>
      <c r="QN1749" s="1"/>
      <c r="QO1749" s="1"/>
      <c r="QP1749" s="1"/>
      <c r="QQ1749" s="1"/>
      <c r="QR1749" s="1"/>
    </row>
    <row r="1750" spans="1:460" x14ac:dyDescent="0.2">
      <c r="A1750" s="17"/>
      <c r="B1750" s="18"/>
      <c r="C1750" s="38"/>
      <c r="D1750" s="38"/>
      <c r="E1750" s="38"/>
      <c r="F1750" s="38"/>
      <c r="G1750" s="38"/>
      <c r="H1750" s="38"/>
      <c r="I1750" s="38"/>
      <c r="J1750" s="38"/>
      <c r="K1750" s="38"/>
      <c r="L1750" s="38"/>
      <c r="M1750" s="38"/>
      <c r="QK1750" s="3"/>
      <c r="QL1750" s="1"/>
      <c r="QM1750" s="1"/>
      <c r="QN1750" s="1"/>
      <c r="QO1750" s="1"/>
      <c r="QP1750" s="1"/>
      <c r="QQ1750" s="1"/>
      <c r="QR1750" s="1"/>
    </row>
    <row r="1751" spans="1:460" x14ac:dyDescent="0.2">
      <c r="A1751" s="17"/>
      <c r="B1751" s="18"/>
      <c r="C1751" s="38"/>
      <c r="D1751" s="38"/>
      <c r="E1751" s="38"/>
      <c r="F1751" s="38"/>
      <c r="G1751" s="38"/>
      <c r="H1751" s="38"/>
      <c r="I1751" s="38"/>
      <c r="J1751" s="38"/>
      <c r="K1751" s="38"/>
      <c r="L1751" s="38"/>
      <c r="M1751" s="38"/>
      <c r="QK1751" s="3"/>
      <c r="QL1751" s="1"/>
      <c r="QM1751" s="1"/>
      <c r="QN1751" s="1"/>
      <c r="QO1751" s="1"/>
      <c r="QP1751" s="1"/>
      <c r="QQ1751" s="1"/>
      <c r="QR1751" s="1"/>
    </row>
    <row r="1752" spans="1:460" x14ac:dyDescent="0.2">
      <c r="A1752" s="17"/>
      <c r="B1752" s="18"/>
      <c r="C1752" s="38"/>
      <c r="D1752" s="38"/>
      <c r="E1752" s="38"/>
      <c r="F1752" s="38"/>
      <c r="G1752" s="38"/>
      <c r="H1752" s="38"/>
      <c r="I1752" s="38"/>
      <c r="J1752" s="38"/>
      <c r="K1752" s="38"/>
      <c r="L1752" s="38"/>
      <c r="M1752" s="38"/>
      <c r="QK1752" s="3"/>
      <c r="QL1752" s="1"/>
      <c r="QM1752" s="1"/>
      <c r="QN1752" s="1"/>
      <c r="QO1752" s="1"/>
      <c r="QP1752" s="1"/>
      <c r="QQ1752" s="1"/>
      <c r="QR1752" s="1"/>
    </row>
    <row r="1753" spans="1:460" x14ac:dyDescent="0.2">
      <c r="A1753" s="17"/>
      <c r="B1753" s="18"/>
      <c r="C1753" s="38"/>
      <c r="D1753" s="38"/>
      <c r="E1753" s="38"/>
      <c r="F1753" s="38"/>
      <c r="G1753" s="38"/>
      <c r="H1753" s="38"/>
      <c r="I1753" s="38"/>
      <c r="J1753" s="38"/>
      <c r="K1753" s="38"/>
      <c r="L1753" s="38"/>
      <c r="M1753" s="38"/>
      <c r="QK1753" s="3"/>
      <c r="QL1753" s="1"/>
      <c r="QM1753" s="1"/>
      <c r="QN1753" s="1"/>
      <c r="QO1753" s="1"/>
      <c r="QP1753" s="1"/>
      <c r="QQ1753" s="1"/>
      <c r="QR1753" s="1"/>
    </row>
    <row r="1754" spans="1:460" x14ac:dyDescent="0.2">
      <c r="A1754" s="17"/>
      <c r="B1754" s="18"/>
      <c r="C1754" s="38"/>
      <c r="D1754" s="38"/>
      <c r="E1754" s="38"/>
      <c r="F1754" s="38"/>
      <c r="G1754" s="38"/>
      <c r="H1754" s="38"/>
      <c r="I1754" s="38"/>
      <c r="J1754" s="38"/>
      <c r="K1754" s="38"/>
      <c r="L1754" s="38"/>
      <c r="M1754" s="38"/>
      <c r="QK1754" s="3"/>
      <c r="QL1754" s="1"/>
      <c r="QM1754" s="1"/>
      <c r="QN1754" s="1"/>
      <c r="QO1754" s="1"/>
      <c r="QP1754" s="1"/>
      <c r="QQ1754" s="1"/>
      <c r="QR1754" s="1"/>
    </row>
    <row r="1755" spans="1:460" x14ac:dyDescent="0.2">
      <c r="A1755" s="17"/>
      <c r="B1755" s="18"/>
      <c r="C1755" s="38"/>
      <c r="D1755" s="38"/>
      <c r="E1755" s="38"/>
      <c r="F1755" s="38"/>
      <c r="G1755" s="38"/>
      <c r="H1755" s="38"/>
      <c r="I1755" s="38"/>
      <c r="J1755" s="38"/>
      <c r="K1755" s="38"/>
      <c r="L1755" s="38"/>
      <c r="M1755" s="38"/>
      <c r="QK1755" s="3"/>
      <c r="QL1755" s="1"/>
      <c r="QM1755" s="1"/>
      <c r="QN1755" s="1"/>
      <c r="QO1755" s="1"/>
      <c r="QP1755" s="1"/>
      <c r="QQ1755" s="1"/>
      <c r="QR1755" s="1"/>
    </row>
    <row r="1756" spans="1:460" x14ac:dyDescent="0.2">
      <c r="A1756" s="17"/>
      <c r="B1756" s="18"/>
      <c r="C1756" s="38"/>
      <c r="D1756" s="38"/>
      <c r="E1756" s="38"/>
      <c r="F1756" s="38"/>
      <c r="G1756" s="38"/>
      <c r="H1756" s="38"/>
      <c r="I1756" s="38"/>
      <c r="J1756" s="38"/>
      <c r="K1756" s="38"/>
      <c r="L1756" s="38"/>
      <c r="M1756" s="38"/>
      <c r="QK1756" s="3"/>
      <c r="QL1756" s="1"/>
      <c r="QM1756" s="1"/>
      <c r="QN1756" s="1"/>
      <c r="QO1756" s="1"/>
      <c r="QP1756" s="1"/>
      <c r="QQ1756" s="1"/>
      <c r="QR1756" s="1"/>
    </row>
    <row r="1757" spans="1:460" x14ac:dyDescent="0.2">
      <c r="A1757" s="17"/>
      <c r="B1757" s="18"/>
      <c r="C1757" s="38"/>
      <c r="D1757" s="38"/>
      <c r="E1757" s="38"/>
      <c r="F1757" s="38"/>
      <c r="G1757" s="38"/>
      <c r="H1757" s="38"/>
      <c r="I1757" s="38"/>
      <c r="J1757" s="38"/>
      <c r="K1757" s="38"/>
      <c r="L1757" s="38"/>
      <c r="M1757" s="38"/>
      <c r="QK1757" s="3"/>
      <c r="QL1757" s="1"/>
      <c r="QM1757" s="1"/>
      <c r="QN1757" s="1"/>
      <c r="QO1757" s="1"/>
      <c r="QP1757" s="1"/>
      <c r="QQ1757" s="1"/>
      <c r="QR1757" s="1"/>
    </row>
    <row r="1758" spans="1:460" x14ac:dyDescent="0.2">
      <c r="A1758" s="17"/>
      <c r="B1758" s="18"/>
      <c r="C1758" s="38"/>
      <c r="D1758" s="38"/>
      <c r="E1758" s="38"/>
      <c r="F1758" s="38"/>
      <c r="G1758" s="38"/>
      <c r="H1758" s="38"/>
      <c r="I1758" s="38"/>
      <c r="J1758" s="38"/>
      <c r="K1758" s="38"/>
      <c r="L1758" s="38"/>
      <c r="M1758" s="38"/>
      <c r="QK1758" s="3"/>
      <c r="QL1758" s="1"/>
      <c r="QM1758" s="1"/>
      <c r="QN1758" s="1"/>
      <c r="QO1758" s="1"/>
      <c r="QP1758" s="1"/>
      <c r="QQ1758" s="1"/>
      <c r="QR1758" s="1"/>
    </row>
    <row r="1759" spans="1:460" x14ac:dyDescent="0.2">
      <c r="A1759" s="17"/>
      <c r="B1759" s="18"/>
      <c r="C1759" s="38"/>
      <c r="D1759" s="38"/>
      <c r="E1759" s="38"/>
      <c r="F1759" s="38"/>
      <c r="G1759" s="38"/>
      <c r="H1759" s="38"/>
      <c r="I1759" s="38"/>
      <c r="J1759" s="38"/>
      <c r="K1759" s="38"/>
      <c r="L1759" s="38"/>
      <c r="M1759" s="38"/>
      <c r="QK1759" s="3"/>
      <c r="QL1759" s="1"/>
      <c r="QM1759" s="1"/>
      <c r="QN1759" s="1"/>
      <c r="QO1759" s="1"/>
      <c r="QP1759" s="1"/>
      <c r="QQ1759" s="1"/>
      <c r="QR1759" s="1"/>
    </row>
    <row r="1760" spans="1:460" x14ac:dyDescent="0.2">
      <c r="A1760" s="17"/>
      <c r="B1760" s="18"/>
      <c r="C1760" s="38"/>
      <c r="D1760" s="38"/>
      <c r="E1760" s="38"/>
      <c r="F1760" s="38"/>
      <c r="G1760" s="38"/>
      <c r="H1760" s="38"/>
      <c r="I1760" s="38"/>
      <c r="J1760" s="38"/>
      <c r="K1760" s="38"/>
      <c r="L1760" s="38"/>
      <c r="M1760" s="38"/>
      <c r="QK1760" s="3"/>
      <c r="QL1760" s="1"/>
      <c r="QM1760" s="1"/>
      <c r="QN1760" s="1"/>
      <c r="QO1760" s="1"/>
      <c r="QP1760" s="1"/>
      <c r="QQ1760" s="1"/>
      <c r="QR1760" s="1"/>
    </row>
    <row r="1761" spans="1:460" x14ac:dyDescent="0.2">
      <c r="A1761" s="17"/>
      <c r="B1761" s="18"/>
      <c r="C1761" s="38"/>
      <c r="D1761" s="38"/>
      <c r="E1761" s="38"/>
      <c r="F1761" s="38"/>
      <c r="G1761" s="38"/>
      <c r="H1761" s="38"/>
      <c r="I1761" s="38"/>
      <c r="J1761" s="38"/>
      <c r="K1761" s="38"/>
      <c r="L1761" s="38"/>
      <c r="M1761" s="38"/>
      <c r="QK1761" s="3"/>
      <c r="QL1761" s="1"/>
      <c r="QM1761" s="1"/>
      <c r="QN1761" s="1"/>
      <c r="QO1761" s="1"/>
      <c r="QP1761" s="1"/>
      <c r="QQ1761" s="1"/>
      <c r="QR1761" s="1"/>
    </row>
    <row r="1762" spans="1:460" x14ac:dyDescent="0.2">
      <c r="A1762" s="17"/>
      <c r="B1762" s="18"/>
      <c r="C1762" s="38"/>
      <c r="D1762" s="38"/>
      <c r="E1762" s="38"/>
      <c r="F1762" s="38"/>
      <c r="G1762" s="38"/>
      <c r="H1762" s="38"/>
      <c r="I1762" s="38"/>
      <c r="J1762" s="38"/>
      <c r="K1762" s="38"/>
      <c r="L1762" s="38"/>
      <c r="M1762" s="38"/>
      <c r="QK1762" s="3"/>
      <c r="QL1762" s="1"/>
      <c r="QM1762" s="1"/>
      <c r="QN1762" s="1"/>
      <c r="QO1762" s="1"/>
      <c r="QP1762" s="1"/>
      <c r="QQ1762" s="1"/>
      <c r="QR1762" s="1"/>
    </row>
    <row r="1763" spans="1:460" x14ac:dyDescent="0.2">
      <c r="A1763" s="17"/>
      <c r="B1763" s="18"/>
      <c r="C1763" s="38"/>
      <c r="D1763" s="38"/>
      <c r="E1763" s="38"/>
      <c r="F1763" s="38"/>
      <c r="G1763" s="38"/>
      <c r="H1763" s="38"/>
      <c r="I1763" s="38"/>
      <c r="J1763" s="38"/>
      <c r="K1763" s="38"/>
      <c r="L1763" s="38"/>
      <c r="M1763" s="38"/>
      <c r="QK1763" s="3"/>
      <c r="QL1763" s="1"/>
      <c r="QM1763" s="1"/>
      <c r="QN1763" s="1"/>
      <c r="QO1763" s="1"/>
      <c r="QP1763" s="1"/>
      <c r="QQ1763" s="1"/>
      <c r="QR1763" s="1"/>
    </row>
    <row r="1764" spans="1:460" x14ac:dyDescent="0.2">
      <c r="A1764" s="17"/>
      <c r="B1764" s="18"/>
      <c r="C1764" s="38"/>
      <c r="D1764" s="38"/>
      <c r="E1764" s="38"/>
      <c r="F1764" s="38"/>
      <c r="G1764" s="38"/>
      <c r="H1764" s="38"/>
      <c r="I1764" s="38"/>
      <c r="J1764" s="38"/>
      <c r="K1764" s="38"/>
      <c r="L1764" s="38"/>
      <c r="M1764" s="38"/>
      <c r="QK1764" s="3"/>
      <c r="QL1764" s="1"/>
      <c r="QM1764" s="1"/>
      <c r="QN1764" s="1"/>
      <c r="QO1764" s="1"/>
      <c r="QP1764" s="1"/>
      <c r="QQ1764" s="1"/>
      <c r="QR1764" s="1"/>
    </row>
    <row r="1765" spans="1:460" x14ac:dyDescent="0.2">
      <c r="A1765" s="17"/>
      <c r="B1765" s="18"/>
      <c r="C1765" s="38"/>
      <c r="D1765" s="38"/>
      <c r="E1765" s="38"/>
      <c r="F1765" s="38"/>
      <c r="G1765" s="38"/>
      <c r="H1765" s="38"/>
      <c r="I1765" s="38"/>
      <c r="J1765" s="38"/>
      <c r="K1765" s="38"/>
      <c r="L1765" s="38"/>
      <c r="M1765" s="38"/>
      <c r="QK1765" s="3"/>
      <c r="QL1765" s="1"/>
      <c r="QM1765" s="1"/>
      <c r="QN1765" s="1"/>
      <c r="QO1765" s="1"/>
      <c r="QP1765" s="1"/>
      <c r="QQ1765" s="1"/>
      <c r="QR1765" s="1"/>
    </row>
    <row r="1766" spans="1:460" x14ac:dyDescent="0.2">
      <c r="A1766" s="17"/>
      <c r="B1766" s="18"/>
      <c r="C1766" s="38"/>
      <c r="D1766" s="38"/>
      <c r="E1766" s="38"/>
      <c r="F1766" s="38"/>
      <c r="G1766" s="38"/>
      <c r="H1766" s="38"/>
      <c r="I1766" s="38"/>
      <c r="J1766" s="38"/>
      <c r="K1766" s="38"/>
      <c r="L1766" s="38"/>
      <c r="M1766" s="38"/>
      <c r="QK1766" s="3"/>
      <c r="QL1766" s="1"/>
      <c r="QM1766" s="1"/>
      <c r="QN1766" s="1"/>
      <c r="QO1766" s="1"/>
      <c r="QP1766" s="1"/>
      <c r="QQ1766" s="1"/>
      <c r="QR1766" s="1"/>
    </row>
    <row r="1767" spans="1:460" x14ac:dyDescent="0.2">
      <c r="A1767" s="17"/>
      <c r="B1767" s="18"/>
      <c r="C1767" s="38"/>
      <c r="D1767" s="38"/>
      <c r="E1767" s="38"/>
      <c r="F1767" s="38"/>
      <c r="G1767" s="38"/>
      <c r="H1767" s="38"/>
      <c r="I1767" s="38"/>
      <c r="J1767" s="38"/>
      <c r="K1767" s="38"/>
      <c r="L1767" s="38"/>
      <c r="M1767" s="38"/>
      <c r="QK1767" s="3"/>
      <c r="QL1767" s="1"/>
      <c r="QM1767" s="1"/>
      <c r="QN1767" s="1"/>
      <c r="QO1767" s="1"/>
      <c r="QP1767" s="1"/>
      <c r="QQ1767" s="1"/>
      <c r="QR1767" s="1"/>
    </row>
    <row r="1768" spans="1:460" x14ac:dyDescent="0.2">
      <c r="A1768" s="17"/>
      <c r="B1768" s="18"/>
      <c r="C1768" s="38"/>
      <c r="D1768" s="38"/>
      <c r="E1768" s="38"/>
      <c r="F1768" s="38"/>
      <c r="G1768" s="38"/>
      <c r="H1768" s="38"/>
      <c r="I1768" s="38"/>
      <c r="J1768" s="38"/>
      <c r="K1768" s="38"/>
      <c r="L1768" s="38"/>
      <c r="M1768" s="38"/>
      <c r="QK1768" s="3"/>
      <c r="QL1768" s="1"/>
      <c r="QM1768" s="1"/>
      <c r="QN1768" s="1"/>
      <c r="QO1768" s="1"/>
      <c r="QP1768" s="1"/>
      <c r="QQ1768" s="1"/>
      <c r="QR1768" s="1"/>
    </row>
    <row r="1769" spans="1:460" x14ac:dyDescent="0.2">
      <c r="A1769" s="17"/>
      <c r="B1769" s="18"/>
      <c r="C1769" s="38"/>
      <c r="D1769" s="38"/>
      <c r="E1769" s="38"/>
      <c r="F1769" s="38"/>
      <c r="G1769" s="38"/>
      <c r="H1769" s="38"/>
      <c r="I1769" s="38"/>
      <c r="J1769" s="38"/>
      <c r="K1769" s="38"/>
      <c r="L1769" s="38"/>
      <c r="M1769" s="38"/>
      <c r="QK1769" s="3"/>
      <c r="QL1769" s="1"/>
      <c r="QM1769" s="1"/>
      <c r="QN1769" s="1"/>
      <c r="QO1769" s="1"/>
      <c r="QP1769" s="1"/>
      <c r="QQ1769" s="1"/>
      <c r="QR1769" s="1"/>
    </row>
    <row r="1770" spans="1:460" x14ac:dyDescent="0.2">
      <c r="A1770" s="17"/>
      <c r="B1770" s="18"/>
      <c r="C1770" s="38"/>
      <c r="D1770" s="38"/>
      <c r="E1770" s="38"/>
      <c r="F1770" s="38"/>
      <c r="G1770" s="38"/>
      <c r="H1770" s="38"/>
      <c r="I1770" s="38"/>
      <c r="J1770" s="38"/>
      <c r="K1770" s="38"/>
      <c r="L1770" s="38"/>
      <c r="M1770" s="38"/>
      <c r="QK1770" s="3"/>
      <c r="QL1770" s="1"/>
      <c r="QM1770" s="1"/>
      <c r="QN1770" s="1"/>
      <c r="QO1770" s="1"/>
      <c r="QP1770" s="1"/>
      <c r="QQ1770" s="1"/>
      <c r="QR1770" s="1"/>
    </row>
    <row r="1771" spans="1:460" x14ac:dyDescent="0.2">
      <c r="A1771" s="17"/>
      <c r="B1771" s="18"/>
      <c r="C1771" s="38"/>
      <c r="D1771" s="38"/>
      <c r="E1771" s="38"/>
      <c r="F1771" s="38"/>
      <c r="G1771" s="38"/>
      <c r="H1771" s="38"/>
      <c r="I1771" s="38"/>
      <c r="J1771" s="38"/>
      <c r="K1771" s="38"/>
      <c r="L1771" s="38"/>
      <c r="M1771" s="38"/>
      <c r="QK1771" s="3"/>
      <c r="QL1771" s="1"/>
      <c r="QM1771" s="1"/>
      <c r="QN1771" s="1"/>
      <c r="QO1771" s="1"/>
      <c r="QP1771" s="1"/>
      <c r="QQ1771" s="1"/>
      <c r="QR1771" s="1"/>
    </row>
    <row r="1772" spans="1:460" x14ac:dyDescent="0.2">
      <c r="A1772" s="17"/>
      <c r="B1772" s="18"/>
      <c r="C1772" s="38"/>
      <c r="D1772" s="38"/>
      <c r="E1772" s="38"/>
      <c r="F1772" s="38"/>
      <c r="G1772" s="38"/>
      <c r="H1772" s="38"/>
      <c r="I1772" s="38"/>
      <c r="J1772" s="38"/>
      <c r="K1772" s="38"/>
      <c r="L1772" s="38"/>
      <c r="M1772" s="38"/>
      <c r="QK1772" s="3"/>
      <c r="QL1772" s="1"/>
      <c r="QM1772" s="1"/>
      <c r="QN1772" s="1"/>
      <c r="QO1772" s="1"/>
      <c r="QP1772" s="1"/>
      <c r="QQ1772" s="1"/>
      <c r="QR1772" s="1"/>
    </row>
    <row r="1773" spans="1:460" x14ac:dyDescent="0.2">
      <c r="A1773" s="17"/>
      <c r="B1773" s="18"/>
      <c r="C1773" s="38"/>
      <c r="D1773" s="38"/>
      <c r="E1773" s="38"/>
      <c r="F1773" s="38"/>
      <c r="G1773" s="38"/>
      <c r="H1773" s="38"/>
      <c r="I1773" s="38"/>
      <c r="J1773" s="38"/>
      <c r="K1773" s="38"/>
      <c r="L1773" s="38"/>
      <c r="M1773" s="38"/>
      <c r="QK1773" s="3"/>
      <c r="QL1773" s="1"/>
      <c r="QM1773" s="1"/>
      <c r="QN1773" s="1"/>
      <c r="QO1773" s="1"/>
      <c r="QP1773" s="1"/>
      <c r="QQ1773" s="1"/>
      <c r="QR1773" s="1"/>
    </row>
    <row r="1774" spans="1:460" x14ac:dyDescent="0.2">
      <c r="A1774" s="17"/>
      <c r="B1774" s="18"/>
      <c r="C1774" s="38"/>
      <c r="D1774" s="38"/>
      <c r="E1774" s="38"/>
      <c r="F1774" s="38"/>
      <c r="G1774" s="38"/>
      <c r="H1774" s="38"/>
      <c r="I1774" s="38"/>
      <c r="J1774" s="38"/>
      <c r="K1774" s="38"/>
      <c r="L1774" s="38"/>
      <c r="M1774" s="38"/>
      <c r="QK1774" s="3"/>
      <c r="QL1774" s="1"/>
      <c r="QM1774" s="1"/>
      <c r="QN1774" s="1"/>
      <c r="QO1774" s="1"/>
      <c r="QP1774" s="1"/>
      <c r="QQ1774" s="1"/>
      <c r="QR1774" s="1"/>
    </row>
    <row r="1775" spans="1:460" x14ac:dyDescent="0.2">
      <c r="A1775" s="17"/>
      <c r="B1775" s="18"/>
      <c r="C1775" s="38"/>
      <c r="D1775" s="38"/>
      <c r="E1775" s="38"/>
      <c r="F1775" s="38"/>
      <c r="G1775" s="38"/>
      <c r="H1775" s="38"/>
      <c r="I1775" s="38"/>
      <c r="J1775" s="38"/>
      <c r="K1775" s="38"/>
      <c r="L1775" s="38"/>
      <c r="M1775" s="38"/>
      <c r="QK1775" s="3"/>
      <c r="QL1775" s="1"/>
      <c r="QM1775" s="1"/>
      <c r="QN1775" s="1"/>
      <c r="QO1775" s="1"/>
      <c r="QP1775" s="1"/>
      <c r="QQ1775" s="1"/>
      <c r="QR1775" s="1"/>
    </row>
    <row r="1776" spans="1:460" x14ac:dyDescent="0.2">
      <c r="A1776" s="17"/>
      <c r="B1776" s="18"/>
      <c r="C1776" s="38"/>
      <c r="D1776" s="38"/>
      <c r="E1776" s="38"/>
      <c r="F1776" s="38"/>
      <c r="G1776" s="38"/>
      <c r="H1776" s="38"/>
      <c r="I1776" s="38"/>
      <c r="J1776" s="38"/>
      <c r="K1776" s="38"/>
      <c r="L1776" s="38"/>
      <c r="M1776" s="38"/>
      <c r="QK1776" s="3"/>
      <c r="QL1776" s="1"/>
      <c r="QM1776" s="1"/>
      <c r="QN1776" s="1"/>
      <c r="QO1776" s="1"/>
      <c r="QP1776" s="1"/>
      <c r="QQ1776" s="1"/>
      <c r="QR1776" s="1"/>
    </row>
    <row r="1777" spans="1:460" x14ac:dyDescent="0.2">
      <c r="A1777" s="17"/>
      <c r="B1777" s="18"/>
      <c r="C1777" s="38"/>
      <c r="D1777" s="38"/>
      <c r="E1777" s="38"/>
      <c r="F1777" s="38"/>
      <c r="G1777" s="38"/>
      <c r="H1777" s="38"/>
      <c r="I1777" s="38"/>
      <c r="J1777" s="38"/>
      <c r="K1777" s="38"/>
      <c r="L1777" s="38"/>
      <c r="M1777" s="38"/>
      <c r="QK1777" s="3"/>
      <c r="QL1777" s="1"/>
      <c r="QM1777" s="1"/>
      <c r="QN1777" s="1"/>
      <c r="QO1777" s="1"/>
      <c r="QP1777" s="1"/>
      <c r="QQ1777" s="1"/>
      <c r="QR1777" s="1"/>
    </row>
    <row r="1778" spans="1:460" x14ac:dyDescent="0.2">
      <c r="A1778" s="17"/>
      <c r="B1778" s="18"/>
      <c r="C1778" s="38"/>
      <c r="D1778" s="38"/>
      <c r="E1778" s="38"/>
      <c r="F1778" s="38"/>
      <c r="G1778" s="38"/>
      <c r="H1778" s="38"/>
      <c r="I1778" s="38"/>
      <c r="J1778" s="38"/>
      <c r="K1778" s="38"/>
      <c r="L1778" s="38"/>
      <c r="M1778" s="38"/>
      <c r="QK1778" s="3"/>
      <c r="QL1778" s="1"/>
      <c r="QM1778" s="1"/>
      <c r="QN1778" s="1"/>
      <c r="QO1778" s="1"/>
      <c r="QP1778" s="1"/>
      <c r="QQ1778" s="1"/>
      <c r="QR1778" s="1"/>
    </row>
    <row r="1779" spans="1:460" x14ac:dyDescent="0.2">
      <c r="A1779" s="17"/>
      <c r="B1779" s="18"/>
      <c r="C1779" s="38"/>
      <c r="D1779" s="38"/>
      <c r="E1779" s="38"/>
      <c r="F1779" s="38"/>
      <c r="G1779" s="38"/>
      <c r="H1779" s="38"/>
      <c r="I1779" s="38"/>
      <c r="J1779" s="38"/>
      <c r="K1779" s="38"/>
      <c r="L1779" s="38"/>
      <c r="M1779" s="38"/>
      <c r="QK1779" s="3"/>
      <c r="QL1779" s="1"/>
      <c r="QM1779" s="1"/>
      <c r="QN1779" s="1"/>
      <c r="QO1779" s="1"/>
      <c r="QP1779" s="1"/>
      <c r="QQ1779" s="1"/>
      <c r="QR1779" s="1"/>
    </row>
    <row r="1780" spans="1:460" x14ac:dyDescent="0.2">
      <c r="A1780" s="17"/>
      <c r="B1780" s="18"/>
      <c r="C1780" s="38"/>
      <c r="D1780" s="38"/>
      <c r="E1780" s="38"/>
      <c r="F1780" s="38"/>
      <c r="G1780" s="38"/>
      <c r="H1780" s="38"/>
      <c r="I1780" s="38"/>
      <c r="J1780" s="38"/>
      <c r="K1780" s="38"/>
      <c r="L1780" s="38"/>
      <c r="M1780" s="38"/>
      <c r="QK1780" s="3"/>
      <c r="QL1780" s="1"/>
      <c r="QM1780" s="1"/>
      <c r="QN1780" s="1"/>
      <c r="QO1780" s="1"/>
      <c r="QP1780" s="1"/>
      <c r="QQ1780" s="1"/>
      <c r="QR1780" s="1"/>
    </row>
    <row r="1781" spans="1:460" x14ac:dyDescent="0.2">
      <c r="A1781" s="17"/>
      <c r="B1781" s="18"/>
      <c r="C1781" s="38"/>
      <c r="D1781" s="38"/>
      <c r="E1781" s="38"/>
      <c r="F1781" s="38"/>
      <c r="G1781" s="38"/>
      <c r="H1781" s="38"/>
      <c r="I1781" s="38"/>
      <c r="J1781" s="38"/>
      <c r="K1781" s="38"/>
      <c r="L1781" s="38"/>
      <c r="M1781" s="38"/>
      <c r="QK1781" s="3"/>
      <c r="QL1781" s="1"/>
      <c r="QM1781" s="1"/>
      <c r="QN1781" s="1"/>
      <c r="QO1781" s="1"/>
      <c r="QP1781" s="1"/>
      <c r="QQ1781" s="1"/>
      <c r="QR1781" s="1"/>
    </row>
    <row r="1782" spans="1:460" x14ac:dyDescent="0.2">
      <c r="A1782" s="17"/>
      <c r="B1782" s="18"/>
      <c r="C1782" s="38"/>
      <c r="D1782" s="38"/>
      <c r="E1782" s="38"/>
      <c r="F1782" s="38"/>
      <c r="G1782" s="38"/>
      <c r="H1782" s="38"/>
      <c r="I1782" s="38"/>
      <c r="J1782" s="38"/>
      <c r="K1782" s="38"/>
      <c r="L1782" s="38"/>
      <c r="M1782" s="38"/>
      <c r="QK1782" s="3"/>
      <c r="QL1782" s="1"/>
      <c r="QM1782" s="1"/>
      <c r="QN1782" s="1"/>
      <c r="QO1782" s="1"/>
      <c r="QP1782" s="1"/>
      <c r="QQ1782" s="1"/>
      <c r="QR1782" s="1"/>
    </row>
    <row r="1783" spans="1:460" x14ac:dyDescent="0.2">
      <c r="A1783" s="17"/>
      <c r="B1783" s="18"/>
      <c r="C1783" s="38"/>
      <c r="D1783" s="38"/>
      <c r="E1783" s="38"/>
      <c r="F1783" s="38"/>
      <c r="G1783" s="38"/>
      <c r="H1783" s="38"/>
      <c r="I1783" s="38"/>
      <c r="J1783" s="38"/>
      <c r="K1783" s="38"/>
      <c r="L1783" s="38"/>
      <c r="M1783" s="38"/>
      <c r="QK1783" s="3"/>
      <c r="QL1783" s="1"/>
      <c r="QM1783" s="1"/>
      <c r="QN1783" s="1"/>
      <c r="QO1783" s="1"/>
      <c r="QP1783" s="1"/>
      <c r="QQ1783" s="1"/>
      <c r="QR1783" s="1"/>
    </row>
    <row r="1784" spans="1:460" x14ac:dyDescent="0.2">
      <c r="A1784" s="17"/>
      <c r="B1784" s="18"/>
      <c r="C1784" s="38"/>
      <c r="D1784" s="38"/>
      <c r="E1784" s="38"/>
      <c r="F1784" s="38"/>
      <c r="G1784" s="38"/>
      <c r="H1784" s="38"/>
      <c r="I1784" s="38"/>
      <c r="J1784" s="38"/>
      <c r="K1784" s="38"/>
      <c r="L1784" s="38"/>
      <c r="M1784" s="38"/>
      <c r="QK1784" s="3"/>
      <c r="QL1784" s="1"/>
      <c r="QM1784" s="1"/>
      <c r="QN1784" s="1"/>
      <c r="QO1784" s="1"/>
      <c r="QP1784" s="1"/>
      <c r="QQ1784" s="1"/>
      <c r="QR1784" s="1"/>
    </row>
    <row r="1785" spans="1:460" x14ac:dyDescent="0.2">
      <c r="A1785" s="17"/>
      <c r="B1785" s="18"/>
      <c r="C1785" s="38"/>
      <c r="D1785" s="38"/>
      <c r="E1785" s="38"/>
      <c r="F1785" s="38"/>
      <c r="G1785" s="38"/>
      <c r="H1785" s="38"/>
      <c r="I1785" s="38"/>
      <c r="J1785" s="38"/>
      <c r="K1785" s="38"/>
      <c r="L1785" s="38"/>
      <c r="M1785" s="38"/>
      <c r="QK1785" s="3"/>
      <c r="QL1785" s="1"/>
      <c r="QM1785" s="1"/>
      <c r="QN1785" s="1"/>
      <c r="QO1785" s="1"/>
      <c r="QP1785" s="1"/>
      <c r="QQ1785" s="1"/>
      <c r="QR1785" s="1"/>
    </row>
    <row r="1786" spans="1:460" x14ac:dyDescent="0.2">
      <c r="A1786" s="17"/>
      <c r="B1786" s="18"/>
      <c r="C1786" s="38"/>
      <c r="D1786" s="38"/>
      <c r="E1786" s="38"/>
      <c r="F1786" s="38"/>
      <c r="G1786" s="38"/>
      <c r="H1786" s="38"/>
      <c r="I1786" s="38"/>
      <c r="J1786" s="38"/>
      <c r="K1786" s="38"/>
      <c r="L1786" s="38"/>
      <c r="M1786" s="38"/>
      <c r="QK1786" s="3"/>
      <c r="QL1786" s="1"/>
      <c r="QM1786" s="1"/>
      <c r="QN1786" s="1"/>
      <c r="QO1786" s="1"/>
      <c r="QP1786" s="1"/>
      <c r="QQ1786" s="1"/>
      <c r="QR1786" s="1"/>
    </row>
    <row r="1787" spans="1:460" x14ac:dyDescent="0.2">
      <c r="A1787" s="17"/>
      <c r="B1787" s="18"/>
      <c r="C1787" s="38"/>
      <c r="D1787" s="38"/>
      <c r="E1787" s="38"/>
      <c r="F1787" s="38"/>
      <c r="G1787" s="38"/>
      <c r="H1787" s="38"/>
      <c r="I1787" s="38"/>
      <c r="J1787" s="38"/>
      <c r="K1787" s="38"/>
      <c r="L1787" s="38"/>
      <c r="M1787" s="38"/>
      <c r="QK1787" s="3"/>
      <c r="QL1787" s="1"/>
      <c r="QM1787" s="1"/>
      <c r="QN1787" s="1"/>
      <c r="QO1787" s="1"/>
      <c r="QP1787" s="1"/>
      <c r="QQ1787" s="1"/>
      <c r="QR1787" s="1"/>
    </row>
    <row r="1788" spans="1:460" x14ac:dyDescent="0.2">
      <c r="A1788" s="17"/>
      <c r="B1788" s="18"/>
      <c r="C1788" s="38"/>
      <c r="D1788" s="38"/>
      <c r="E1788" s="38"/>
      <c r="F1788" s="38"/>
      <c r="G1788" s="38"/>
      <c r="H1788" s="38"/>
      <c r="I1788" s="38"/>
      <c r="J1788" s="38"/>
      <c r="K1788" s="38"/>
      <c r="L1788" s="38"/>
      <c r="M1788" s="38"/>
      <c r="QK1788" s="3"/>
      <c r="QL1788" s="1"/>
      <c r="QM1788" s="1"/>
      <c r="QN1788" s="1"/>
      <c r="QO1788" s="1"/>
      <c r="QP1788" s="1"/>
      <c r="QQ1788" s="1"/>
      <c r="QR1788" s="1"/>
    </row>
    <row r="1789" spans="1:460" x14ac:dyDescent="0.2">
      <c r="A1789" s="17"/>
      <c r="B1789" s="18"/>
      <c r="C1789" s="38"/>
      <c r="D1789" s="38"/>
      <c r="E1789" s="38"/>
      <c r="F1789" s="38"/>
      <c r="G1789" s="38"/>
      <c r="H1789" s="38"/>
      <c r="I1789" s="38"/>
      <c r="J1789" s="38"/>
      <c r="K1789" s="38"/>
      <c r="L1789" s="38"/>
      <c r="M1789" s="38"/>
      <c r="QK1789" s="3"/>
      <c r="QL1789" s="1"/>
      <c r="QM1789" s="1"/>
      <c r="QN1789" s="1"/>
      <c r="QO1789" s="1"/>
      <c r="QP1789" s="1"/>
      <c r="QQ1789" s="1"/>
      <c r="QR1789" s="1"/>
    </row>
    <row r="1790" spans="1:460" x14ac:dyDescent="0.2">
      <c r="A1790" s="17"/>
      <c r="B1790" s="18"/>
      <c r="C1790" s="38"/>
      <c r="D1790" s="38"/>
      <c r="E1790" s="38"/>
      <c r="F1790" s="38"/>
      <c r="G1790" s="38"/>
      <c r="H1790" s="38"/>
      <c r="I1790" s="38"/>
      <c r="J1790" s="38"/>
      <c r="K1790" s="38"/>
      <c r="L1790" s="38"/>
      <c r="M1790" s="38"/>
      <c r="QK1790" s="3"/>
      <c r="QL1790" s="1"/>
      <c r="QM1790" s="1"/>
      <c r="QN1790" s="1"/>
      <c r="QO1790" s="1"/>
      <c r="QP1790" s="1"/>
      <c r="QQ1790" s="1"/>
      <c r="QR1790" s="1"/>
    </row>
    <row r="1791" spans="1:460" x14ac:dyDescent="0.2">
      <c r="A1791" s="17"/>
      <c r="B1791" s="18"/>
      <c r="C1791" s="38"/>
      <c r="D1791" s="38"/>
      <c r="E1791" s="38"/>
      <c r="F1791" s="38"/>
      <c r="G1791" s="38"/>
      <c r="H1791" s="38"/>
      <c r="I1791" s="38"/>
      <c r="J1791" s="38"/>
      <c r="K1791" s="38"/>
      <c r="L1791" s="38"/>
      <c r="M1791" s="38"/>
      <c r="QK1791" s="3"/>
      <c r="QL1791" s="1"/>
      <c r="QM1791" s="1"/>
      <c r="QN1791" s="1"/>
      <c r="QO1791" s="1"/>
      <c r="QP1791" s="1"/>
      <c r="QQ1791" s="1"/>
      <c r="QR1791" s="1"/>
    </row>
    <row r="1792" spans="1:460" x14ac:dyDescent="0.2">
      <c r="A1792" s="17"/>
      <c r="B1792" s="18"/>
      <c r="C1792" s="38"/>
      <c r="D1792" s="38"/>
      <c r="E1792" s="38"/>
      <c r="F1792" s="38"/>
      <c r="G1792" s="38"/>
      <c r="H1792" s="38"/>
      <c r="I1792" s="38"/>
      <c r="J1792" s="38"/>
      <c r="K1792" s="38"/>
      <c r="L1792" s="38"/>
      <c r="M1792" s="38"/>
      <c r="QK1792" s="3"/>
      <c r="QL1792" s="1"/>
      <c r="QM1792" s="1"/>
      <c r="QN1792" s="1"/>
      <c r="QO1792" s="1"/>
      <c r="QP1792" s="1"/>
      <c r="QQ1792" s="1"/>
      <c r="QR1792" s="1"/>
    </row>
    <row r="1793" spans="1:460" x14ac:dyDescent="0.2">
      <c r="A1793" s="17"/>
      <c r="B1793" s="18"/>
      <c r="C1793" s="38"/>
      <c r="D1793" s="38"/>
      <c r="E1793" s="38"/>
      <c r="F1793" s="38"/>
      <c r="G1793" s="38"/>
      <c r="H1793" s="38"/>
      <c r="I1793" s="38"/>
      <c r="J1793" s="38"/>
      <c r="K1793" s="38"/>
      <c r="L1793" s="38"/>
      <c r="M1793" s="38"/>
      <c r="QK1793" s="3"/>
      <c r="QL1793" s="1"/>
      <c r="QM1793" s="1"/>
      <c r="QN1793" s="1"/>
      <c r="QO1793" s="1"/>
      <c r="QP1793" s="1"/>
      <c r="QQ1793" s="1"/>
      <c r="QR1793" s="1"/>
    </row>
    <row r="1794" spans="1:460" x14ac:dyDescent="0.2">
      <c r="A1794" s="17"/>
      <c r="B1794" s="18"/>
      <c r="C1794" s="38"/>
      <c r="D1794" s="38"/>
      <c r="E1794" s="38"/>
      <c r="F1794" s="38"/>
      <c r="G1794" s="38"/>
      <c r="H1794" s="38"/>
      <c r="I1794" s="38"/>
      <c r="J1794" s="38"/>
      <c r="K1794" s="38"/>
      <c r="L1794" s="38"/>
      <c r="M1794" s="38"/>
      <c r="QK1794" s="3"/>
      <c r="QL1794" s="1"/>
      <c r="QM1794" s="1"/>
      <c r="QN1794" s="1"/>
      <c r="QO1794" s="1"/>
      <c r="QP1794" s="1"/>
      <c r="QQ1794" s="1"/>
      <c r="QR1794" s="1"/>
    </row>
    <row r="1795" spans="1:460" x14ac:dyDescent="0.2">
      <c r="A1795" s="17"/>
      <c r="B1795" s="18"/>
      <c r="C1795" s="38"/>
      <c r="D1795" s="38"/>
      <c r="E1795" s="38"/>
      <c r="F1795" s="38"/>
      <c r="G1795" s="38"/>
      <c r="H1795" s="38"/>
      <c r="I1795" s="38"/>
      <c r="J1795" s="38"/>
      <c r="K1795" s="38"/>
      <c r="L1795" s="38"/>
      <c r="M1795" s="38"/>
      <c r="QK1795" s="3"/>
      <c r="QL1795" s="1"/>
      <c r="QM1795" s="1"/>
      <c r="QN1795" s="1"/>
      <c r="QO1795" s="1"/>
      <c r="QP1795" s="1"/>
      <c r="QQ1795" s="1"/>
      <c r="QR1795" s="1"/>
    </row>
    <row r="1796" spans="1:460" x14ac:dyDescent="0.2">
      <c r="A1796" s="17"/>
      <c r="B1796" s="18"/>
      <c r="C1796" s="38"/>
      <c r="D1796" s="38"/>
      <c r="E1796" s="38"/>
      <c r="F1796" s="38"/>
      <c r="G1796" s="38"/>
      <c r="H1796" s="38"/>
      <c r="I1796" s="38"/>
      <c r="J1796" s="38"/>
      <c r="K1796" s="38"/>
      <c r="L1796" s="38"/>
      <c r="M1796" s="38"/>
      <c r="QK1796" s="3"/>
      <c r="QL1796" s="1"/>
      <c r="QM1796" s="1"/>
      <c r="QN1796" s="1"/>
      <c r="QO1796" s="1"/>
      <c r="QP1796" s="1"/>
      <c r="QQ1796" s="1"/>
      <c r="QR1796" s="1"/>
    </row>
    <row r="1797" spans="1:460" x14ac:dyDescent="0.2">
      <c r="A1797" s="17"/>
      <c r="B1797" s="18"/>
      <c r="C1797" s="38"/>
      <c r="D1797" s="38"/>
      <c r="E1797" s="38"/>
      <c r="F1797" s="38"/>
      <c r="G1797" s="38"/>
      <c r="H1797" s="38"/>
      <c r="I1797" s="38"/>
      <c r="J1797" s="38"/>
      <c r="K1797" s="38"/>
      <c r="L1797" s="38"/>
      <c r="M1797" s="38"/>
      <c r="QK1797" s="3"/>
      <c r="QL1797" s="1"/>
      <c r="QM1797" s="1"/>
      <c r="QN1797" s="1"/>
      <c r="QO1797" s="1"/>
      <c r="QP1797" s="1"/>
      <c r="QQ1797" s="1"/>
      <c r="QR1797" s="1"/>
    </row>
    <row r="1798" spans="1:460" x14ac:dyDescent="0.2">
      <c r="A1798" s="17"/>
      <c r="B1798" s="18"/>
      <c r="C1798" s="38"/>
      <c r="D1798" s="38"/>
      <c r="E1798" s="38"/>
      <c r="F1798" s="38"/>
      <c r="G1798" s="38"/>
      <c r="H1798" s="38"/>
      <c r="I1798" s="38"/>
      <c r="J1798" s="38"/>
      <c r="K1798" s="38"/>
      <c r="L1798" s="38"/>
      <c r="M1798" s="38"/>
      <c r="QK1798" s="3"/>
      <c r="QL1798" s="1"/>
      <c r="QM1798" s="1"/>
      <c r="QN1798" s="1"/>
      <c r="QO1798" s="1"/>
      <c r="QP1798" s="1"/>
      <c r="QQ1798" s="1"/>
      <c r="QR1798" s="1"/>
    </row>
    <row r="1799" spans="1:460" x14ac:dyDescent="0.2">
      <c r="A1799" s="17"/>
      <c r="B1799" s="18"/>
      <c r="C1799" s="38"/>
      <c r="D1799" s="38"/>
      <c r="E1799" s="38"/>
      <c r="F1799" s="38"/>
      <c r="G1799" s="38"/>
      <c r="H1799" s="38"/>
      <c r="I1799" s="38"/>
      <c r="J1799" s="38"/>
      <c r="K1799" s="38"/>
      <c r="L1799" s="38"/>
      <c r="M1799" s="38"/>
      <c r="QK1799" s="3"/>
      <c r="QL1799" s="1"/>
      <c r="QM1799" s="1"/>
      <c r="QN1799" s="1"/>
      <c r="QO1799" s="1"/>
      <c r="QP1799" s="1"/>
      <c r="QQ1799" s="1"/>
      <c r="QR1799" s="1"/>
    </row>
    <row r="1800" spans="1:460" x14ac:dyDescent="0.2">
      <c r="A1800" s="17"/>
      <c r="B1800" s="18"/>
      <c r="C1800" s="38"/>
      <c r="D1800" s="38"/>
      <c r="E1800" s="38"/>
      <c r="F1800" s="38"/>
      <c r="G1800" s="38"/>
      <c r="H1800" s="38"/>
      <c r="I1800" s="38"/>
      <c r="J1800" s="38"/>
      <c r="K1800" s="38"/>
      <c r="L1800" s="38"/>
      <c r="M1800" s="38"/>
      <c r="QK1800" s="3"/>
      <c r="QL1800" s="1"/>
      <c r="QM1800" s="1"/>
      <c r="QN1800" s="1"/>
      <c r="QO1800" s="1"/>
      <c r="QP1800" s="1"/>
      <c r="QQ1800" s="1"/>
      <c r="QR1800" s="1"/>
    </row>
    <row r="1801" spans="1:460" x14ac:dyDescent="0.2">
      <c r="A1801" s="17"/>
      <c r="B1801" s="18"/>
      <c r="C1801" s="38"/>
      <c r="D1801" s="38"/>
      <c r="E1801" s="38"/>
      <c r="F1801" s="38"/>
      <c r="G1801" s="38"/>
      <c r="H1801" s="38"/>
      <c r="I1801" s="38"/>
      <c r="J1801" s="38"/>
      <c r="K1801" s="38"/>
      <c r="L1801" s="38"/>
      <c r="M1801" s="38"/>
      <c r="QK1801" s="3"/>
      <c r="QL1801" s="1"/>
      <c r="QM1801" s="1"/>
      <c r="QN1801" s="1"/>
      <c r="QO1801" s="1"/>
      <c r="QP1801" s="1"/>
      <c r="QQ1801" s="1"/>
      <c r="QR1801" s="1"/>
    </row>
    <row r="1802" spans="1:460" x14ac:dyDescent="0.2">
      <c r="A1802" s="17"/>
      <c r="B1802" s="18"/>
      <c r="C1802" s="38"/>
      <c r="D1802" s="38"/>
      <c r="E1802" s="38"/>
      <c r="F1802" s="38"/>
      <c r="G1802" s="38"/>
      <c r="H1802" s="38"/>
      <c r="I1802" s="38"/>
      <c r="J1802" s="38"/>
      <c r="K1802" s="38"/>
      <c r="L1802" s="38"/>
      <c r="M1802" s="38"/>
      <c r="QK1802" s="3"/>
      <c r="QL1802" s="1"/>
      <c r="QM1802" s="1"/>
      <c r="QN1802" s="1"/>
      <c r="QO1802" s="1"/>
      <c r="QP1802" s="1"/>
      <c r="QQ1802" s="1"/>
      <c r="QR1802" s="1"/>
    </row>
    <row r="1803" spans="1:460" x14ac:dyDescent="0.2">
      <c r="A1803" s="17"/>
      <c r="B1803" s="18"/>
      <c r="C1803" s="38"/>
      <c r="D1803" s="38"/>
      <c r="E1803" s="38"/>
      <c r="F1803" s="38"/>
      <c r="G1803" s="38"/>
      <c r="H1803" s="38"/>
      <c r="I1803" s="38"/>
      <c r="J1803" s="38"/>
      <c r="K1803" s="38"/>
      <c r="L1803" s="38"/>
      <c r="M1803" s="38"/>
      <c r="QK1803" s="3"/>
      <c r="QL1803" s="1"/>
      <c r="QM1803" s="1"/>
      <c r="QN1803" s="1"/>
      <c r="QO1803" s="1"/>
      <c r="QP1803" s="1"/>
      <c r="QQ1803" s="1"/>
      <c r="QR1803" s="1"/>
    </row>
    <row r="1804" spans="1:460" x14ac:dyDescent="0.2">
      <c r="A1804" s="17"/>
      <c r="B1804" s="18"/>
      <c r="C1804" s="38"/>
      <c r="D1804" s="38"/>
      <c r="E1804" s="38"/>
      <c r="F1804" s="38"/>
      <c r="G1804" s="38"/>
      <c r="H1804" s="38"/>
      <c r="I1804" s="38"/>
      <c r="J1804" s="38"/>
      <c r="K1804" s="38"/>
      <c r="L1804" s="38"/>
      <c r="M1804" s="38"/>
      <c r="QK1804" s="3"/>
      <c r="QL1804" s="1"/>
      <c r="QM1804" s="1"/>
      <c r="QN1804" s="1"/>
      <c r="QO1804" s="1"/>
      <c r="QP1804" s="1"/>
      <c r="QQ1804" s="1"/>
      <c r="QR1804" s="1"/>
    </row>
    <row r="1805" spans="1:460" x14ac:dyDescent="0.2">
      <c r="A1805" s="17"/>
      <c r="B1805" s="18"/>
      <c r="C1805" s="38"/>
      <c r="D1805" s="38"/>
      <c r="E1805" s="38"/>
      <c r="F1805" s="38"/>
      <c r="G1805" s="38"/>
      <c r="H1805" s="38"/>
      <c r="I1805" s="38"/>
      <c r="J1805" s="38"/>
      <c r="K1805" s="38"/>
      <c r="L1805" s="38"/>
      <c r="M1805" s="38"/>
      <c r="QK1805" s="3"/>
      <c r="QL1805" s="1"/>
      <c r="QM1805" s="1"/>
      <c r="QN1805" s="1"/>
      <c r="QO1805" s="1"/>
      <c r="QP1805" s="1"/>
      <c r="QQ1805" s="1"/>
      <c r="QR1805" s="1"/>
    </row>
    <row r="1806" spans="1:460" x14ac:dyDescent="0.2">
      <c r="A1806" s="17"/>
      <c r="B1806" s="18"/>
      <c r="C1806" s="38"/>
      <c r="D1806" s="38"/>
      <c r="E1806" s="38"/>
      <c r="F1806" s="38"/>
      <c r="G1806" s="38"/>
      <c r="H1806" s="38"/>
      <c r="I1806" s="38"/>
      <c r="J1806" s="38"/>
      <c r="K1806" s="38"/>
      <c r="L1806" s="38"/>
      <c r="M1806" s="38"/>
      <c r="QK1806" s="3"/>
      <c r="QL1806" s="1"/>
      <c r="QM1806" s="1"/>
      <c r="QN1806" s="1"/>
      <c r="QO1806" s="1"/>
      <c r="QP1806" s="1"/>
      <c r="QQ1806" s="1"/>
      <c r="QR1806" s="1"/>
    </row>
    <row r="1807" spans="1:460" x14ac:dyDescent="0.2">
      <c r="A1807" s="17"/>
      <c r="B1807" s="18"/>
      <c r="C1807" s="38"/>
      <c r="D1807" s="38"/>
      <c r="E1807" s="38"/>
      <c r="F1807" s="38"/>
      <c r="G1807" s="38"/>
      <c r="H1807" s="38"/>
      <c r="I1807" s="38"/>
      <c r="J1807" s="38"/>
      <c r="K1807" s="38"/>
      <c r="L1807" s="38"/>
      <c r="M1807" s="38"/>
      <c r="QK1807" s="3"/>
      <c r="QL1807" s="1"/>
      <c r="QM1807" s="1"/>
      <c r="QN1807" s="1"/>
      <c r="QO1807" s="1"/>
      <c r="QP1807" s="1"/>
      <c r="QQ1807" s="1"/>
      <c r="QR1807" s="1"/>
    </row>
    <row r="1808" spans="1:460" x14ac:dyDescent="0.2">
      <c r="A1808" s="17"/>
      <c r="B1808" s="18"/>
      <c r="C1808" s="38"/>
      <c r="D1808" s="38"/>
      <c r="E1808" s="38"/>
      <c r="F1808" s="38"/>
      <c r="G1808" s="38"/>
      <c r="H1808" s="38"/>
      <c r="I1808" s="38"/>
      <c r="J1808" s="38"/>
      <c r="K1808" s="38"/>
      <c r="L1808" s="38"/>
      <c r="M1808" s="38"/>
      <c r="QK1808" s="3"/>
      <c r="QL1808" s="1"/>
      <c r="QM1808" s="1"/>
      <c r="QN1808" s="1"/>
      <c r="QO1808" s="1"/>
      <c r="QP1808" s="1"/>
      <c r="QQ1808" s="1"/>
      <c r="QR1808" s="1"/>
    </row>
    <row r="1809" spans="1:460" x14ac:dyDescent="0.2">
      <c r="A1809" s="17"/>
      <c r="B1809" s="18"/>
      <c r="C1809" s="38"/>
      <c r="D1809" s="38"/>
      <c r="E1809" s="38"/>
      <c r="F1809" s="38"/>
      <c r="G1809" s="38"/>
      <c r="H1809" s="38"/>
      <c r="I1809" s="38"/>
      <c r="J1809" s="38"/>
      <c r="K1809" s="38"/>
      <c r="L1809" s="38"/>
      <c r="M1809" s="38"/>
      <c r="QK1809" s="3"/>
      <c r="QL1809" s="1"/>
      <c r="QM1809" s="1"/>
      <c r="QN1809" s="1"/>
      <c r="QO1809" s="1"/>
      <c r="QP1809" s="1"/>
      <c r="QQ1809" s="1"/>
      <c r="QR1809" s="1"/>
    </row>
    <row r="1810" spans="1:460" x14ac:dyDescent="0.2">
      <c r="A1810" s="17"/>
      <c r="B1810" s="18"/>
      <c r="C1810" s="38"/>
      <c r="D1810" s="38"/>
      <c r="E1810" s="38"/>
      <c r="F1810" s="38"/>
      <c r="G1810" s="38"/>
      <c r="H1810" s="38"/>
      <c r="I1810" s="38"/>
      <c r="J1810" s="38"/>
      <c r="K1810" s="38"/>
      <c r="L1810" s="38"/>
      <c r="M1810" s="38"/>
      <c r="QK1810" s="3"/>
      <c r="QL1810" s="1"/>
      <c r="QM1810" s="1"/>
      <c r="QN1810" s="1"/>
      <c r="QO1810" s="1"/>
      <c r="QP1810" s="1"/>
      <c r="QQ1810" s="1"/>
      <c r="QR1810" s="1"/>
    </row>
    <row r="1811" spans="1:460" x14ac:dyDescent="0.2">
      <c r="A1811" s="17"/>
      <c r="B1811" s="18"/>
      <c r="C1811" s="38"/>
      <c r="D1811" s="38"/>
      <c r="E1811" s="38"/>
      <c r="F1811" s="38"/>
      <c r="G1811" s="38"/>
      <c r="H1811" s="38"/>
      <c r="I1811" s="38"/>
      <c r="J1811" s="38"/>
      <c r="K1811" s="38"/>
      <c r="L1811" s="38"/>
      <c r="M1811" s="38"/>
      <c r="QK1811" s="3"/>
      <c r="QL1811" s="1"/>
      <c r="QM1811" s="1"/>
      <c r="QN1811" s="1"/>
      <c r="QO1811" s="1"/>
      <c r="QP1811" s="1"/>
      <c r="QQ1811" s="1"/>
      <c r="QR1811" s="1"/>
    </row>
    <row r="1812" spans="1:460" x14ac:dyDescent="0.2">
      <c r="A1812" s="17"/>
      <c r="B1812" s="18"/>
      <c r="C1812" s="38"/>
      <c r="D1812" s="38"/>
      <c r="E1812" s="38"/>
      <c r="F1812" s="38"/>
      <c r="G1812" s="38"/>
      <c r="H1812" s="38"/>
      <c r="I1812" s="38"/>
      <c r="J1812" s="38"/>
      <c r="K1812" s="38"/>
      <c r="L1812" s="38"/>
      <c r="M1812" s="38"/>
      <c r="QK1812" s="3"/>
      <c r="QL1812" s="1"/>
      <c r="QM1812" s="1"/>
      <c r="QN1812" s="1"/>
      <c r="QO1812" s="1"/>
      <c r="QP1812" s="1"/>
      <c r="QQ1812" s="1"/>
      <c r="QR1812" s="1"/>
    </row>
    <row r="1813" spans="1:460" x14ac:dyDescent="0.2">
      <c r="A1813" s="17"/>
      <c r="B1813" s="18"/>
      <c r="C1813" s="38"/>
      <c r="D1813" s="38"/>
      <c r="E1813" s="38"/>
      <c r="F1813" s="38"/>
      <c r="G1813" s="38"/>
      <c r="H1813" s="38"/>
      <c r="I1813" s="38"/>
      <c r="J1813" s="38"/>
      <c r="K1813" s="38"/>
      <c r="L1813" s="38"/>
      <c r="M1813" s="38"/>
      <c r="QK1813" s="3"/>
      <c r="QL1813" s="1"/>
      <c r="QM1813" s="1"/>
      <c r="QN1813" s="1"/>
      <c r="QO1813" s="1"/>
      <c r="QP1813" s="1"/>
      <c r="QQ1813" s="1"/>
      <c r="QR1813" s="1"/>
    </row>
    <row r="1814" spans="1:460" x14ac:dyDescent="0.2">
      <c r="A1814" s="17"/>
      <c r="B1814" s="18"/>
      <c r="C1814" s="38"/>
      <c r="D1814" s="38"/>
      <c r="E1814" s="38"/>
      <c r="F1814" s="38"/>
      <c r="G1814" s="38"/>
      <c r="H1814" s="38"/>
      <c r="I1814" s="38"/>
      <c r="J1814" s="38"/>
      <c r="K1814" s="38"/>
      <c r="L1814" s="38"/>
      <c r="M1814" s="38"/>
      <c r="QK1814" s="3"/>
      <c r="QL1814" s="1"/>
      <c r="QM1814" s="1"/>
      <c r="QN1814" s="1"/>
      <c r="QO1814" s="1"/>
      <c r="QP1814" s="1"/>
      <c r="QQ1814" s="1"/>
      <c r="QR1814" s="1"/>
    </row>
    <row r="1815" spans="1:460" x14ac:dyDescent="0.2">
      <c r="A1815" s="17"/>
      <c r="B1815" s="18"/>
      <c r="C1815" s="38"/>
      <c r="D1815" s="38"/>
      <c r="E1815" s="38"/>
      <c r="F1815" s="38"/>
      <c r="G1815" s="38"/>
      <c r="H1815" s="38"/>
      <c r="I1815" s="38"/>
      <c r="J1815" s="38"/>
      <c r="K1815" s="38"/>
      <c r="L1815" s="38"/>
      <c r="M1815" s="38"/>
      <c r="QK1815" s="3"/>
      <c r="QL1815" s="1"/>
      <c r="QM1815" s="1"/>
      <c r="QN1815" s="1"/>
      <c r="QO1815" s="1"/>
      <c r="QP1815" s="1"/>
      <c r="QQ1815" s="1"/>
      <c r="QR1815" s="1"/>
    </row>
    <row r="1816" spans="1:460" x14ac:dyDescent="0.2">
      <c r="A1816" s="17"/>
      <c r="B1816" s="18"/>
      <c r="C1816" s="38"/>
      <c r="D1816" s="38"/>
      <c r="E1816" s="38"/>
      <c r="F1816" s="38"/>
      <c r="G1816" s="38"/>
      <c r="H1816" s="38"/>
      <c r="I1816" s="38"/>
      <c r="J1816" s="38"/>
      <c r="K1816" s="38"/>
      <c r="L1816" s="38"/>
      <c r="M1816" s="38"/>
      <c r="QK1816" s="3"/>
      <c r="QL1816" s="1"/>
      <c r="QM1816" s="1"/>
      <c r="QN1816" s="1"/>
      <c r="QO1816" s="1"/>
      <c r="QP1816" s="1"/>
      <c r="QQ1816" s="1"/>
      <c r="QR1816" s="1"/>
    </row>
    <row r="1817" spans="1:460" x14ac:dyDescent="0.2">
      <c r="A1817" s="17"/>
      <c r="B1817" s="18"/>
      <c r="C1817" s="38"/>
      <c r="D1817" s="38"/>
      <c r="E1817" s="38"/>
      <c r="F1817" s="38"/>
      <c r="G1817" s="38"/>
      <c r="H1817" s="38"/>
      <c r="I1817" s="38"/>
      <c r="J1817" s="38"/>
      <c r="K1817" s="38"/>
      <c r="L1817" s="38"/>
      <c r="M1817" s="38"/>
      <c r="QK1817" s="3"/>
      <c r="QL1817" s="1"/>
      <c r="QM1817" s="1"/>
      <c r="QN1817" s="1"/>
      <c r="QO1817" s="1"/>
      <c r="QP1817" s="1"/>
      <c r="QQ1817" s="1"/>
      <c r="QR1817" s="1"/>
    </row>
    <row r="1818" spans="1:460" x14ac:dyDescent="0.2">
      <c r="A1818" s="17"/>
      <c r="B1818" s="18"/>
      <c r="C1818" s="38"/>
      <c r="D1818" s="38"/>
      <c r="E1818" s="38"/>
      <c r="F1818" s="38"/>
      <c r="G1818" s="38"/>
      <c r="H1818" s="38"/>
      <c r="I1818" s="38"/>
      <c r="J1818" s="38"/>
      <c r="K1818" s="38"/>
      <c r="L1818" s="38"/>
      <c r="M1818" s="38"/>
      <c r="QK1818" s="3"/>
      <c r="QL1818" s="1"/>
      <c r="QM1818" s="1"/>
      <c r="QN1818" s="1"/>
      <c r="QO1818" s="1"/>
      <c r="QP1818" s="1"/>
      <c r="QQ1818" s="1"/>
      <c r="QR1818" s="1"/>
    </row>
    <row r="1819" spans="1:460" x14ac:dyDescent="0.2">
      <c r="A1819" s="17"/>
      <c r="B1819" s="18"/>
      <c r="C1819" s="38"/>
      <c r="D1819" s="38"/>
      <c r="E1819" s="38"/>
      <c r="F1819" s="38"/>
      <c r="G1819" s="38"/>
      <c r="H1819" s="38"/>
      <c r="I1819" s="38"/>
      <c r="J1819" s="38"/>
      <c r="K1819" s="38"/>
      <c r="L1819" s="38"/>
      <c r="M1819" s="38"/>
      <c r="QK1819" s="3"/>
      <c r="QL1819" s="1"/>
      <c r="QM1819" s="1"/>
      <c r="QN1819" s="1"/>
      <c r="QO1819" s="1"/>
      <c r="QP1819" s="1"/>
      <c r="QQ1819" s="1"/>
      <c r="QR1819" s="1"/>
    </row>
    <row r="1820" spans="1:460" x14ac:dyDescent="0.2">
      <c r="A1820" s="17"/>
      <c r="B1820" s="18"/>
      <c r="C1820" s="38"/>
      <c r="D1820" s="38"/>
      <c r="E1820" s="38"/>
      <c r="F1820" s="38"/>
      <c r="G1820" s="38"/>
      <c r="H1820" s="38"/>
      <c r="I1820" s="38"/>
      <c r="J1820" s="38"/>
      <c r="K1820" s="38"/>
      <c r="L1820" s="38"/>
      <c r="M1820" s="38"/>
      <c r="QK1820" s="3"/>
      <c r="QL1820" s="1"/>
      <c r="QM1820" s="1"/>
      <c r="QN1820" s="1"/>
      <c r="QO1820" s="1"/>
      <c r="QP1820" s="1"/>
      <c r="QQ1820" s="1"/>
      <c r="QR1820" s="1"/>
    </row>
    <row r="1821" spans="1:460" x14ac:dyDescent="0.2">
      <c r="A1821" s="17"/>
      <c r="B1821" s="18"/>
      <c r="C1821" s="38"/>
      <c r="D1821" s="38"/>
      <c r="E1821" s="38"/>
      <c r="F1821" s="38"/>
      <c r="G1821" s="38"/>
      <c r="H1821" s="38"/>
      <c r="I1821" s="38"/>
      <c r="J1821" s="38"/>
      <c r="K1821" s="38"/>
      <c r="L1821" s="38"/>
      <c r="M1821" s="38"/>
      <c r="QK1821" s="3"/>
      <c r="QL1821" s="1"/>
      <c r="QM1821" s="1"/>
      <c r="QN1821" s="1"/>
      <c r="QO1821" s="1"/>
      <c r="QP1821" s="1"/>
      <c r="QQ1821" s="1"/>
      <c r="QR1821" s="1"/>
    </row>
    <row r="1822" spans="1:460" x14ac:dyDescent="0.2">
      <c r="A1822" s="17"/>
      <c r="B1822" s="18"/>
      <c r="C1822" s="38"/>
      <c r="D1822" s="38"/>
      <c r="E1822" s="38"/>
      <c r="F1822" s="38"/>
      <c r="G1822" s="38"/>
      <c r="H1822" s="38"/>
      <c r="I1822" s="38"/>
      <c r="J1822" s="38"/>
      <c r="K1822" s="38"/>
      <c r="L1822" s="38"/>
      <c r="M1822" s="38"/>
      <c r="QK1822" s="3"/>
      <c r="QL1822" s="1"/>
      <c r="QM1822" s="1"/>
      <c r="QN1822" s="1"/>
      <c r="QO1822" s="1"/>
      <c r="QP1822" s="1"/>
      <c r="QQ1822" s="1"/>
      <c r="QR1822" s="1"/>
    </row>
    <row r="1823" spans="1:460" x14ac:dyDescent="0.2">
      <c r="A1823" s="17"/>
      <c r="B1823" s="18"/>
      <c r="C1823" s="38"/>
      <c r="D1823" s="38"/>
      <c r="E1823" s="38"/>
      <c r="F1823" s="38"/>
      <c r="G1823" s="38"/>
      <c r="H1823" s="38"/>
      <c r="I1823" s="38"/>
      <c r="J1823" s="38"/>
      <c r="K1823" s="38"/>
      <c r="L1823" s="38"/>
      <c r="M1823" s="38"/>
      <c r="QK1823" s="3"/>
      <c r="QL1823" s="1"/>
      <c r="QM1823" s="1"/>
      <c r="QN1823" s="1"/>
      <c r="QO1823" s="1"/>
      <c r="QP1823" s="1"/>
      <c r="QQ1823" s="1"/>
      <c r="QR1823" s="1"/>
    </row>
    <row r="1824" spans="1:460" x14ac:dyDescent="0.2">
      <c r="A1824" s="17"/>
      <c r="B1824" s="18"/>
      <c r="C1824" s="38"/>
      <c r="D1824" s="38"/>
      <c r="E1824" s="38"/>
      <c r="F1824" s="38"/>
      <c r="G1824" s="38"/>
      <c r="H1824" s="38"/>
      <c r="I1824" s="38"/>
      <c r="J1824" s="38"/>
      <c r="K1824" s="38"/>
      <c r="L1824" s="38"/>
      <c r="M1824" s="38"/>
      <c r="QK1824" s="3"/>
      <c r="QL1824" s="1"/>
      <c r="QM1824" s="1"/>
      <c r="QN1824" s="1"/>
      <c r="QO1824" s="1"/>
      <c r="QP1824" s="1"/>
      <c r="QQ1824" s="1"/>
      <c r="QR1824" s="1"/>
    </row>
    <row r="1825" spans="1:460" x14ac:dyDescent="0.2">
      <c r="A1825" s="17"/>
      <c r="B1825" s="18"/>
      <c r="C1825" s="38"/>
      <c r="D1825" s="38"/>
      <c r="E1825" s="38"/>
      <c r="F1825" s="38"/>
      <c r="G1825" s="38"/>
      <c r="H1825" s="38"/>
      <c r="I1825" s="38"/>
      <c r="J1825" s="38"/>
      <c r="K1825" s="38"/>
      <c r="L1825" s="38"/>
      <c r="M1825" s="38"/>
      <c r="QK1825" s="3"/>
      <c r="QL1825" s="1"/>
      <c r="QM1825" s="1"/>
      <c r="QN1825" s="1"/>
      <c r="QO1825" s="1"/>
      <c r="QP1825" s="1"/>
      <c r="QQ1825" s="1"/>
      <c r="QR1825" s="1"/>
    </row>
    <row r="1826" spans="1:460" x14ac:dyDescent="0.2">
      <c r="A1826" s="17"/>
      <c r="B1826" s="18"/>
      <c r="C1826" s="38"/>
      <c r="D1826" s="38"/>
      <c r="E1826" s="38"/>
      <c r="F1826" s="38"/>
      <c r="G1826" s="38"/>
      <c r="H1826" s="38"/>
      <c r="I1826" s="38"/>
      <c r="J1826" s="38"/>
      <c r="K1826" s="38"/>
      <c r="L1826" s="38"/>
      <c r="M1826" s="38"/>
      <c r="QK1826" s="3"/>
      <c r="QL1826" s="1"/>
      <c r="QM1826" s="1"/>
      <c r="QN1826" s="1"/>
      <c r="QO1826" s="1"/>
      <c r="QP1826" s="1"/>
      <c r="QQ1826" s="1"/>
      <c r="QR1826" s="1"/>
    </row>
    <row r="1827" spans="1:460" x14ac:dyDescent="0.2">
      <c r="A1827" s="17"/>
      <c r="B1827" s="18"/>
      <c r="C1827" s="38"/>
      <c r="D1827" s="38"/>
      <c r="E1827" s="38"/>
      <c r="F1827" s="38"/>
      <c r="G1827" s="38"/>
      <c r="H1827" s="38"/>
      <c r="I1827" s="38"/>
      <c r="J1827" s="38"/>
      <c r="K1827" s="38"/>
      <c r="L1827" s="38"/>
      <c r="M1827" s="38"/>
      <c r="QK1827" s="3"/>
      <c r="QL1827" s="1"/>
      <c r="QM1827" s="1"/>
      <c r="QN1827" s="1"/>
      <c r="QO1827" s="1"/>
      <c r="QP1827" s="1"/>
      <c r="QQ1827" s="1"/>
      <c r="QR1827" s="1"/>
    </row>
    <row r="1828" spans="1:460" x14ac:dyDescent="0.2">
      <c r="A1828" s="17"/>
      <c r="B1828" s="18"/>
      <c r="C1828" s="38"/>
      <c r="D1828" s="38"/>
      <c r="E1828" s="38"/>
      <c r="F1828" s="38"/>
      <c r="G1828" s="38"/>
      <c r="H1828" s="38"/>
      <c r="I1828" s="38"/>
      <c r="J1828" s="38"/>
      <c r="K1828" s="38"/>
      <c r="L1828" s="38"/>
      <c r="M1828" s="38"/>
      <c r="QK1828" s="3"/>
      <c r="QL1828" s="1"/>
      <c r="QM1828" s="1"/>
      <c r="QN1828" s="1"/>
      <c r="QO1828" s="1"/>
      <c r="QP1828" s="1"/>
      <c r="QQ1828" s="1"/>
      <c r="QR1828" s="1"/>
    </row>
    <row r="1829" spans="1:460" x14ac:dyDescent="0.2">
      <c r="A1829" s="17"/>
      <c r="B1829" s="18"/>
      <c r="C1829" s="38"/>
      <c r="D1829" s="38"/>
      <c r="E1829" s="38"/>
      <c r="F1829" s="38"/>
      <c r="G1829" s="38"/>
      <c r="H1829" s="38"/>
      <c r="I1829" s="38"/>
      <c r="J1829" s="38"/>
      <c r="K1829" s="38"/>
      <c r="L1829" s="38"/>
      <c r="M1829" s="38"/>
      <c r="QK1829" s="3"/>
      <c r="QL1829" s="1"/>
      <c r="QM1829" s="1"/>
      <c r="QN1829" s="1"/>
      <c r="QO1829" s="1"/>
      <c r="QP1829" s="1"/>
      <c r="QQ1829" s="1"/>
      <c r="QR1829" s="1"/>
    </row>
    <row r="1830" spans="1:460" x14ac:dyDescent="0.2">
      <c r="A1830" s="17"/>
      <c r="B1830" s="18"/>
      <c r="C1830" s="38"/>
      <c r="D1830" s="38"/>
      <c r="E1830" s="38"/>
      <c r="F1830" s="38"/>
      <c r="G1830" s="38"/>
      <c r="H1830" s="38"/>
      <c r="I1830" s="38"/>
      <c r="J1830" s="38"/>
      <c r="K1830" s="38"/>
      <c r="L1830" s="38"/>
      <c r="M1830" s="38"/>
      <c r="QK1830" s="3"/>
      <c r="QL1830" s="1"/>
      <c r="QM1830" s="1"/>
      <c r="QN1830" s="1"/>
      <c r="QO1830" s="1"/>
      <c r="QP1830" s="1"/>
      <c r="QQ1830" s="1"/>
      <c r="QR1830" s="1"/>
    </row>
    <row r="1831" spans="1:460" x14ac:dyDescent="0.2">
      <c r="A1831" s="17"/>
      <c r="B1831" s="18"/>
      <c r="C1831" s="38"/>
      <c r="D1831" s="38"/>
      <c r="E1831" s="38"/>
      <c r="F1831" s="38"/>
      <c r="G1831" s="38"/>
      <c r="H1831" s="38"/>
      <c r="I1831" s="38"/>
      <c r="J1831" s="38"/>
      <c r="K1831" s="38"/>
      <c r="L1831" s="38"/>
      <c r="M1831" s="38"/>
      <c r="QK1831" s="3"/>
      <c r="QL1831" s="1"/>
      <c r="QM1831" s="1"/>
      <c r="QN1831" s="1"/>
      <c r="QO1831" s="1"/>
      <c r="QP1831" s="1"/>
      <c r="QQ1831" s="1"/>
      <c r="QR1831" s="1"/>
    </row>
    <row r="1832" spans="1:460" x14ac:dyDescent="0.2">
      <c r="A1832" s="17"/>
      <c r="B1832" s="18"/>
      <c r="C1832" s="38"/>
      <c r="D1832" s="38"/>
      <c r="E1832" s="38"/>
      <c r="F1832" s="38"/>
      <c r="G1832" s="38"/>
      <c r="H1832" s="38"/>
      <c r="I1832" s="38"/>
      <c r="J1832" s="38"/>
      <c r="K1832" s="38"/>
      <c r="L1832" s="38"/>
      <c r="M1832" s="38"/>
      <c r="QK1832" s="3"/>
      <c r="QL1832" s="1"/>
      <c r="QM1832" s="1"/>
      <c r="QN1832" s="1"/>
      <c r="QO1832" s="1"/>
      <c r="QP1832" s="1"/>
      <c r="QQ1832" s="1"/>
      <c r="QR1832" s="1"/>
    </row>
    <row r="1833" spans="1:460" x14ac:dyDescent="0.2">
      <c r="A1833" s="17"/>
      <c r="B1833" s="18"/>
      <c r="C1833" s="38"/>
      <c r="D1833" s="38"/>
      <c r="E1833" s="38"/>
      <c r="F1833" s="38"/>
      <c r="G1833" s="38"/>
      <c r="H1833" s="38"/>
      <c r="I1833" s="38"/>
      <c r="J1833" s="38"/>
      <c r="K1833" s="38"/>
      <c r="L1833" s="38"/>
      <c r="M1833" s="38"/>
      <c r="QK1833" s="3"/>
      <c r="QL1833" s="1"/>
      <c r="QM1833" s="1"/>
      <c r="QN1833" s="1"/>
      <c r="QO1833" s="1"/>
      <c r="QP1833" s="1"/>
      <c r="QQ1833" s="1"/>
      <c r="QR1833" s="1"/>
    </row>
    <row r="1834" spans="1:460" x14ac:dyDescent="0.2">
      <c r="A1834" s="17"/>
      <c r="B1834" s="18"/>
      <c r="C1834" s="38"/>
      <c r="D1834" s="38"/>
      <c r="E1834" s="38"/>
      <c r="F1834" s="38"/>
      <c r="G1834" s="38"/>
      <c r="H1834" s="38"/>
      <c r="I1834" s="38"/>
      <c r="J1834" s="38"/>
      <c r="K1834" s="38"/>
      <c r="L1834" s="38"/>
      <c r="M1834" s="38"/>
      <c r="QK1834" s="3"/>
      <c r="QL1834" s="1"/>
      <c r="QM1834" s="1"/>
      <c r="QN1834" s="1"/>
      <c r="QO1834" s="1"/>
      <c r="QP1834" s="1"/>
      <c r="QQ1834" s="1"/>
      <c r="QR1834" s="1"/>
    </row>
    <row r="1835" spans="1:460" x14ac:dyDescent="0.2">
      <c r="A1835" s="17"/>
      <c r="B1835" s="18"/>
      <c r="C1835" s="38"/>
      <c r="D1835" s="38"/>
      <c r="E1835" s="38"/>
      <c r="F1835" s="38"/>
      <c r="G1835" s="38"/>
      <c r="H1835" s="38"/>
      <c r="I1835" s="38"/>
      <c r="J1835" s="38"/>
      <c r="K1835" s="38"/>
      <c r="L1835" s="38"/>
      <c r="M1835" s="38"/>
      <c r="QK1835" s="3"/>
      <c r="QL1835" s="1"/>
      <c r="QM1835" s="1"/>
      <c r="QN1835" s="1"/>
      <c r="QO1835" s="1"/>
      <c r="QP1835" s="1"/>
      <c r="QQ1835" s="1"/>
      <c r="QR1835" s="1"/>
    </row>
    <row r="1836" spans="1:460" x14ac:dyDescent="0.2">
      <c r="A1836" s="17"/>
      <c r="B1836" s="18"/>
      <c r="C1836" s="38"/>
      <c r="D1836" s="38"/>
      <c r="E1836" s="38"/>
      <c r="F1836" s="38"/>
      <c r="G1836" s="38"/>
      <c r="H1836" s="38"/>
      <c r="I1836" s="38"/>
      <c r="J1836" s="38"/>
      <c r="K1836" s="38"/>
      <c r="L1836" s="38"/>
      <c r="M1836" s="38"/>
      <c r="QK1836" s="3"/>
      <c r="QL1836" s="1"/>
      <c r="QM1836" s="1"/>
      <c r="QN1836" s="1"/>
      <c r="QO1836" s="1"/>
      <c r="QP1836" s="1"/>
      <c r="QQ1836" s="1"/>
      <c r="QR1836" s="1"/>
    </row>
    <row r="1837" spans="1:460" x14ac:dyDescent="0.2">
      <c r="A1837" s="17"/>
      <c r="B1837" s="18"/>
      <c r="C1837" s="38"/>
      <c r="D1837" s="38"/>
      <c r="E1837" s="38"/>
      <c r="F1837" s="38"/>
      <c r="G1837" s="38"/>
      <c r="H1837" s="38"/>
      <c r="I1837" s="38"/>
      <c r="J1837" s="38"/>
      <c r="K1837" s="38"/>
      <c r="L1837" s="38"/>
      <c r="M1837" s="38"/>
      <c r="QK1837" s="3"/>
      <c r="QL1837" s="1"/>
      <c r="QM1837" s="1"/>
      <c r="QN1837" s="1"/>
      <c r="QO1837" s="1"/>
      <c r="QP1837" s="1"/>
      <c r="QQ1837" s="1"/>
      <c r="QR1837" s="1"/>
    </row>
    <row r="1838" spans="1:460" x14ac:dyDescent="0.2">
      <c r="A1838" s="17"/>
      <c r="B1838" s="18"/>
      <c r="C1838" s="38"/>
      <c r="D1838" s="38"/>
      <c r="E1838" s="38"/>
      <c r="F1838" s="38"/>
      <c r="G1838" s="38"/>
      <c r="H1838" s="38"/>
      <c r="I1838" s="38"/>
      <c r="J1838" s="38"/>
      <c r="K1838" s="38"/>
      <c r="L1838" s="38"/>
      <c r="M1838" s="38"/>
      <c r="QK1838" s="3"/>
      <c r="QL1838" s="1"/>
      <c r="QM1838" s="1"/>
      <c r="QN1838" s="1"/>
      <c r="QO1838" s="1"/>
      <c r="QP1838" s="1"/>
      <c r="QQ1838" s="1"/>
      <c r="QR1838" s="1"/>
    </row>
    <row r="1839" spans="1:460" x14ac:dyDescent="0.2">
      <c r="A1839" s="17"/>
      <c r="B1839" s="18"/>
      <c r="C1839" s="38"/>
      <c r="D1839" s="38"/>
      <c r="E1839" s="38"/>
      <c r="F1839" s="38"/>
      <c r="G1839" s="38"/>
      <c r="H1839" s="38"/>
      <c r="I1839" s="38"/>
      <c r="J1839" s="38"/>
      <c r="K1839" s="38"/>
      <c r="L1839" s="38"/>
      <c r="M1839" s="38"/>
      <c r="QK1839" s="3"/>
      <c r="QL1839" s="1"/>
      <c r="QM1839" s="1"/>
      <c r="QN1839" s="1"/>
      <c r="QO1839" s="1"/>
      <c r="QP1839" s="1"/>
      <c r="QQ1839" s="1"/>
      <c r="QR1839" s="1"/>
    </row>
    <row r="1840" spans="1:460" x14ac:dyDescent="0.2">
      <c r="A1840" s="17"/>
      <c r="B1840" s="18"/>
      <c r="C1840" s="38"/>
      <c r="D1840" s="38"/>
      <c r="E1840" s="38"/>
      <c r="F1840" s="38"/>
      <c r="G1840" s="38"/>
      <c r="H1840" s="38"/>
      <c r="I1840" s="38"/>
      <c r="J1840" s="38"/>
      <c r="K1840" s="38"/>
      <c r="L1840" s="38"/>
      <c r="M1840" s="38"/>
      <c r="QK1840" s="3"/>
      <c r="QL1840" s="1"/>
      <c r="QM1840" s="1"/>
      <c r="QN1840" s="1"/>
      <c r="QO1840" s="1"/>
      <c r="QP1840" s="1"/>
      <c r="QQ1840" s="1"/>
      <c r="QR1840" s="1"/>
    </row>
    <row r="1841" spans="1:460" x14ac:dyDescent="0.2">
      <c r="A1841" s="17"/>
      <c r="B1841" s="18"/>
      <c r="C1841" s="38"/>
      <c r="D1841" s="38"/>
      <c r="E1841" s="38"/>
      <c r="F1841" s="38"/>
      <c r="G1841" s="38"/>
      <c r="H1841" s="38"/>
      <c r="I1841" s="38"/>
      <c r="J1841" s="38"/>
      <c r="K1841" s="38"/>
      <c r="L1841" s="38"/>
      <c r="M1841" s="38"/>
      <c r="QK1841" s="3"/>
      <c r="QL1841" s="1"/>
      <c r="QM1841" s="1"/>
      <c r="QN1841" s="1"/>
      <c r="QO1841" s="1"/>
      <c r="QP1841" s="1"/>
      <c r="QQ1841" s="1"/>
      <c r="QR1841" s="1"/>
    </row>
    <row r="1842" spans="1:460" x14ac:dyDescent="0.2">
      <c r="A1842" s="17"/>
      <c r="B1842" s="18"/>
      <c r="C1842" s="38"/>
      <c r="D1842" s="38"/>
      <c r="E1842" s="38"/>
      <c r="F1842" s="38"/>
      <c r="G1842" s="38"/>
      <c r="H1842" s="38"/>
      <c r="I1842" s="38"/>
      <c r="J1842" s="38"/>
      <c r="K1842" s="38"/>
      <c r="L1842" s="38"/>
      <c r="M1842" s="38"/>
      <c r="QK1842" s="3"/>
      <c r="QL1842" s="1"/>
      <c r="QM1842" s="1"/>
      <c r="QN1842" s="1"/>
      <c r="QO1842" s="1"/>
      <c r="QP1842" s="1"/>
      <c r="QQ1842" s="1"/>
      <c r="QR1842" s="1"/>
    </row>
    <row r="1843" spans="1:460" x14ac:dyDescent="0.2">
      <c r="A1843" s="17"/>
      <c r="B1843" s="18"/>
      <c r="C1843" s="38"/>
      <c r="D1843" s="38"/>
      <c r="E1843" s="38"/>
      <c r="F1843" s="38"/>
      <c r="G1843" s="38"/>
      <c r="H1843" s="38"/>
      <c r="I1843" s="38"/>
      <c r="J1843" s="38"/>
      <c r="K1843" s="38"/>
      <c r="L1843" s="38"/>
      <c r="M1843" s="38"/>
      <c r="QK1843" s="3"/>
      <c r="QL1843" s="1"/>
      <c r="QM1843" s="1"/>
      <c r="QN1843" s="1"/>
      <c r="QO1843" s="1"/>
      <c r="QP1843" s="1"/>
      <c r="QQ1843" s="1"/>
      <c r="QR1843" s="1"/>
    </row>
    <row r="1844" spans="1:460" x14ac:dyDescent="0.2">
      <c r="A1844" s="17"/>
      <c r="B1844" s="18"/>
      <c r="C1844" s="38"/>
      <c r="D1844" s="38"/>
      <c r="E1844" s="38"/>
      <c r="F1844" s="38"/>
      <c r="G1844" s="38"/>
      <c r="H1844" s="38"/>
      <c r="I1844" s="38"/>
      <c r="J1844" s="38"/>
      <c r="K1844" s="38"/>
      <c r="L1844" s="38"/>
      <c r="M1844" s="38"/>
      <c r="QK1844" s="3"/>
      <c r="QL1844" s="1"/>
      <c r="QM1844" s="1"/>
      <c r="QN1844" s="1"/>
      <c r="QO1844" s="1"/>
      <c r="QP1844" s="1"/>
      <c r="QQ1844" s="1"/>
      <c r="QR1844" s="1"/>
    </row>
    <row r="1845" spans="1:460" x14ac:dyDescent="0.2">
      <c r="A1845" s="17"/>
      <c r="B1845" s="18"/>
      <c r="C1845" s="38"/>
      <c r="D1845" s="38"/>
      <c r="E1845" s="38"/>
      <c r="F1845" s="38"/>
      <c r="G1845" s="38"/>
      <c r="H1845" s="38"/>
      <c r="I1845" s="38"/>
      <c r="J1845" s="38"/>
      <c r="K1845" s="38"/>
      <c r="L1845" s="38"/>
      <c r="M1845" s="38"/>
      <c r="QK1845" s="3"/>
      <c r="QL1845" s="1"/>
      <c r="QM1845" s="1"/>
      <c r="QN1845" s="1"/>
      <c r="QO1845" s="1"/>
      <c r="QP1845" s="1"/>
      <c r="QQ1845" s="1"/>
      <c r="QR1845" s="1"/>
    </row>
    <row r="1846" spans="1:460" x14ac:dyDescent="0.2">
      <c r="A1846" s="17"/>
      <c r="B1846" s="18"/>
      <c r="C1846" s="38"/>
      <c r="D1846" s="38"/>
      <c r="E1846" s="38"/>
      <c r="F1846" s="38"/>
      <c r="G1846" s="38"/>
      <c r="H1846" s="38"/>
      <c r="I1846" s="38"/>
      <c r="J1846" s="38"/>
      <c r="K1846" s="38"/>
      <c r="L1846" s="38"/>
      <c r="M1846" s="38"/>
      <c r="QK1846" s="3"/>
      <c r="QL1846" s="1"/>
      <c r="QM1846" s="1"/>
      <c r="QN1846" s="1"/>
      <c r="QO1846" s="1"/>
      <c r="QP1846" s="1"/>
      <c r="QQ1846" s="1"/>
      <c r="QR1846" s="1"/>
    </row>
    <row r="1847" spans="1:460" x14ac:dyDescent="0.2">
      <c r="A1847" s="17"/>
      <c r="B1847" s="18"/>
      <c r="C1847" s="38"/>
      <c r="D1847" s="38"/>
      <c r="E1847" s="38"/>
      <c r="F1847" s="38"/>
      <c r="G1847" s="38"/>
      <c r="H1847" s="38"/>
      <c r="I1847" s="38"/>
      <c r="J1847" s="38"/>
      <c r="K1847" s="38"/>
      <c r="L1847" s="38"/>
      <c r="M1847" s="38"/>
      <c r="QK1847" s="3"/>
      <c r="QL1847" s="1"/>
      <c r="QM1847" s="1"/>
      <c r="QN1847" s="1"/>
      <c r="QO1847" s="1"/>
      <c r="QP1847" s="1"/>
      <c r="QQ1847" s="1"/>
      <c r="QR1847" s="1"/>
    </row>
    <row r="1848" spans="1:460" x14ac:dyDescent="0.2">
      <c r="A1848" s="17"/>
      <c r="B1848" s="18"/>
      <c r="C1848" s="38"/>
      <c r="D1848" s="38"/>
      <c r="E1848" s="38"/>
      <c r="F1848" s="38"/>
      <c r="G1848" s="38"/>
      <c r="H1848" s="38"/>
      <c r="I1848" s="38"/>
      <c r="J1848" s="38"/>
      <c r="K1848" s="38"/>
      <c r="L1848" s="38"/>
      <c r="M1848" s="38"/>
      <c r="QK1848" s="3"/>
      <c r="QL1848" s="1"/>
      <c r="QM1848" s="1"/>
      <c r="QN1848" s="1"/>
      <c r="QO1848" s="1"/>
      <c r="QP1848" s="1"/>
      <c r="QQ1848" s="1"/>
      <c r="QR1848" s="1"/>
    </row>
    <row r="1849" spans="1:460" x14ac:dyDescent="0.2">
      <c r="A1849" s="17"/>
      <c r="B1849" s="18"/>
      <c r="C1849" s="38"/>
      <c r="D1849" s="38"/>
      <c r="E1849" s="38"/>
      <c r="F1849" s="38"/>
      <c r="G1849" s="38"/>
      <c r="H1849" s="38"/>
      <c r="I1849" s="38"/>
      <c r="J1849" s="38"/>
      <c r="K1849" s="38"/>
      <c r="L1849" s="38"/>
      <c r="M1849" s="38"/>
      <c r="QK1849" s="3"/>
      <c r="QL1849" s="1"/>
      <c r="QM1849" s="1"/>
      <c r="QN1849" s="1"/>
      <c r="QO1849" s="1"/>
      <c r="QP1849" s="1"/>
      <c r="QQ1849" s="1"/>
      <c r="QR1849" s="1"/>
    </row>
    <row r="1850" spans="1:460" x14ac:dyDescent="0.2">
      <c r="A1850" s="17"/>
      <c r="B1850" s="18"/>
      <c r="C1850" s="38"/>
      <c r="D1850" s="38"/>
      <c r="E1850" s="38"/>
      <c r="F1850" s="38"/>
      <c r="G1850" s="38"/>
      <c r="H1850" s="38"/>
      <c r="I1850" s="38"/>
      <c r="J1850" s="38"/>
      <c r="K1850" s="38"/>
      <c r="L1850" s="38"/>
      <c r="M1850" s="38"/>
      <c r="QK1850" s="3"/>
      <c r="QL1850" s="1"/>
      <c r="QM1850" s="1"/>
      <c r="QN1850" s="1"/>
      <c r="QO1850" s="1"/>
      <c r="QP1850" s="1"/>
      <c r="QQ1850" s="1"/>
      <c r="QR1850" s="1"/>
    </row>
    <row r="1851" spans="1:460" x14ac:dyDescent="0.2">
      <c r="A1851" s="17"/>
      <c r="B1851" s="18"/>
      <c r="C1851" s="38"/>
      <c r="D1851" s="38"/>
      <c r="E1851" s="38"/>
      <c r="F1851" s="38"/>
      <c r="G1851" s="38"/>
      <c r="H1851" s="38"/>
      <c r="I1851" s="38"/>
      <c r="J1851" s="38"/>
      <c r="K1851" s="38"/>
      <c r="L1851" s="38"/>
      <c r="M1851" s="38"/>
      <c r="QK1851" s="3"/>
      <c r="QL1851" s="1"/>
      <c r="QM1851" s="1"/>
      <c r="QN1851" s="1"/>
      <c r="QO1851" s="1"/>
      <c r="QP1851" s="1"/>
      <c r="QQ1851" s="1"/>
      <c r="QR1851" s="1"/>
    </row>
    <row r="1852" spans="1:460" x14ac:dyDescent="0.2">
      <c r="A1852" s="17"/>
      <c r="B1852" s="18"/>
      <c r="C1852" s="38"/>
      <c r="D1852" s="38"/>
      <c r="E1852" s="38"/>
      <c r="F1852" s="38"/>
      <c r="G1852" s="38"/>
      <c r="H1852" s="38"/>
      <c r="I1852" s="38"/>
      <c r="J1852" s="38"/>
      <c r="K1852" s="38"/>
      <c r="L1852" s="38"/>
      <c r="M1852" s="38"/>
      <c r="QK1852" s="3"/>
      <c r="QL1852" s="1"/>
      <c r="QM1852" s="1"/>
      <c r="QN1852" s="1"/>
      <c r="QO1852" s="1"/>
      <c r="QP1852" s="1"/>
      <c r="QQ1852" s="1"/>
      <c r="QR1852" s="1"/>
    </row>
    <row r="1853" spans="1:460" x14ac:dyDescent="0.2">
      <c r="A1853" s="17"/>
      <c r="B1853" s="18"/>
      <c r="C1853" s="38"/>
      <c r="D1853" s="38"/>
      <c r="E1853" s="38"/>
      <c r="F1853" s="38"/>
      <c r="G1853" s="38"/>
      <c r="H1853" s="38"/>
      <c r="I1853" s="38"/>
      <c r="J1853" s="38"/>
      <c r="K1853" s="38"/>
      <c r="L1853" s="38"/>
      <c r="M1853" s="38"/>
      <c r="QK1853" s="3"/>
      <c r="QL1853" s="1"/>
      <c r="QM1853" s="1"/>
      <c r="QN1853" s="1"/>
      <c r="QO1853" s="1"/>
      <c r="QP1853" s="1"/>
      <c r="QQ1853" s="1"/>
      <c r="QR1853" s="1"/>
    </row>
    <row r="1854" spans="1:460" x14ac:dyDescent="0.2">
      <c r="A1854" s="17"/>
      <c r="B1854" s="18"/>
      <c r="C1854" s="38"/>
      <c r="D1854" s="38"/>
      <c r="E1854" s="38"/>
      <c r="F1854" s="38"/>
      <c r="G1854" s="38"/>
      <c r="H1854" s="38"/>
      <c r="I1854" s="38"/>
      <c r="J1854" s="38"/>
      <c r="K1854" s="38"/>
      <c r="L1854" s="38"/>
      <c r="M1854" s="38"/>
      <c r="QK1854" s="3"/>
      <c r="QL1854" s="1"/>
      <c r="QM1854" s="1"/>
      <c r="QN1854" s="1"/>
      <c r="QO1854" s="1"/>
      <c r="QP1854" s="1"/>
      <c r="QQ1854" s="1"/>
      <c r="QR1854" s="1"/>
    </row>
    <row r="1855" spans="1:460" x14ac:dyDescent="0.2">
      <c r="A1855" s="17"/>
      <c r="B1855" s="18"/>
      <c r="C1855" s="38"/>
      <c r="D1855" s="38"/>
      <c r="E1855" s="38"/>
      <c r="F1855" s="38"/>
      <c r="G1855" s="38"/>
      <c r="H1855" s="38"/>
      <c r="I1855" s="38"/>
      <c r="J1855" s="38"/>
      <c r="K1855" s="38"/>
      <c r="L1855" s="38"/>
      <c r="M1855" s="38"/>
      <c r="QK1855" s="3"/>
      <c r="QL1855" s="1"/>
      <c r="QM1855" s="1"/>
      <c r="QN1855" s="1"/>
      <c r="QO1855" s="1"/>
      <c r="QP1855" s="1"/>
      <c r="QQ1855" s="1"/>
      <c r="QR1855" s="1"/>
    </row>
    <row r="1856" spans="1:460" x14ac:dyDescent="0.2">
      <c r="A1856" s="17"/>
      <c r="B1856" s="18"/>
      <c r="C1856" s="38"/>
      <c r="D1856" s="38"/>
      <c r="E1856" s="38"/>
      <c r="F1856" s="38"/>
      <c r="G1856" s="38"/>
      <c r="H1856" s="38"/>
      <c r="I1856" s="38"/>
      <c r="J1856" s="38"/>
      <c r="K1856" s="38"/>
      <c r="L1856" s="38"/>
      <c r="M1856" s="38"/>
      <c r="QK1856" s="3"/>
      <c r="QL1856" s="1"/>
      <c r="QM1856" s="1"/>
      <c r="QN1856" s="1"/>
      <c r="QO1856" s="1"/>
      <c r="QP1856" s="1"/>
      <c r="QQ1856" s="1"/>
      <c r="QR1856" s="1"/>
    </row>
    <row r="1857" spans="1:460" x14ac:dyDescent="0.2">
      <c r="A1857" s="17"/>
      <c r="B1857" s="18"/>
      <c r="C1857" s="38"/>
      <c r="D1857" s="38"/>
      <c r="E1857" s="38"/>
      <c r="F1857" s="38"/>
      <c r="G1857" s="38"/>
      <c r="H1857" s="38"/>
      <c r="I1857" s="38"/>
      <c r="J1857" s="38"/>
      <c r="K1857" s="38"/>
      <c r="L1857" s="38"/>
      <c r="M1857" s="38"/>
      <c r="QK1857" s="3"/>
      <c r="QL1857" s="1"/>
      <c r="QM1857" s="1"/>
      <c r="QN1857" s="1"/>
      <c r="QO1857" s="1"/>
      <c r="QP1857" s="1"/>
      <c r="QQ1857" s="1"/>
      <c r="QR1857" s="1"/>
    </row>
    <row r="1858" spans="1:460" x14ac:dyDescent="0.2">
      <c r="A1858" s="17"/>
      <c r="B1858" s="18"/>
      <c r="C1858" s="38"/>
      <c r="D1858" s="38"/>
      <c r="E1858" s="38"/>
      <c r="F1858" s="38"/>
      <c r="G1858" s="38"/>
      <c r="H1858" s="38"/>
      <c r="I1858" s="38"/>
      <c r="J1858" s="38"/>
      <c r="K1858" s="38"/>
      <c r="L1858" s="38"/>
      <c r="M1858" s="38"/>
      <c r="QK1858" s="3"/>
      <c r="QL1858" s="1"/>
      <c r="QM1858" s="1"/>
      <c r="QN1858" s="1"/>
      <c r="QO1858" s="1"/>
      <c r="QP1858" s="1"/>
      <c r="QQ1858" s="1"/>
      <c r="QR1858" s="1"/>
    </row>
    <row r="1859" spans="1:460" x14ac:dyDescent="0.2">
      <c r="A1859" s="17"/>
      <c r="B1859" s="18"/>
      <c r="C1859" s="38"/>
      <c r="D1859" s="38"/>
      <c r="E1859" s="38"/>
      <c r="F1859" s="38"/>
      <c r="G1859" s="38"/>
      <c r="H1859" s="38"/>
      <c r="I1859" s="38"/>
      <c r="J1859" s="38"/>
      <c r="K1859" s="38"/>
      <c r="L1859" s="38"/>
      <c r="M1859" s="38"/>
      <c r="QK1859" s="3"/>
      <c r="QL1859" s="1"/>
      <c r="QM1859" s="1"/>
      <c r="QN1859" s="1"/>
      <c r="QO1859" s="1"/>
      <c r="QP1859" s="1"/>
      <c r="QQ1859" s="1"/>
      <c r="QR1859" s="1"/>
    </row>
    <row r="1860" spans="1:460" x14ac:dyDescent="0.2">
      <c r="A1860" s="17"/>
      <c r="B1860" s="18"/>
      <c r="C1860" s="38"/>
      <c r="D1860" s="38"/>
      <c r="E1860" s="38"/>
      <c r="F1860" s="38"/>
      <c r="G1860" s="38"/>
      <c r="H1860" s="38"/>
      <c r="I1860" s="38"/>
      <c r="J1860" s="38"/>
      <c r="K1860" s="38"/>
      <c r="L1860" s="38"/>
      <c r="M1860" s="38"/>
      <c r="QK1860" s="3"/>
      <c r="QL1860" s="1"/>
      <c r="QM1860" s="1"/>
      <c r="QN1860" s="1"/>
      <c r="QO1860" s="1"/>
      <c r="QP1860" s="1"/>
      <c r="QQ1860" s="1"/>
      <c r="QR1860" s="1"/>
    </row>
    <row r="1861" spans="1:460" x14ac:dyDescent="0.2">
      <c r="A1861" s="17"/>
      <c r="B1861" s="18"/>
      <c r="C1861" s="38"/>
      <c r="D1861" s="38"/>
      <c r="E1861" s="38"/>
      <c r="F1861" s="38"/>
      <c r="G1861" s="38"/>
      <c r="H1861" s="38"/>
      <c r="I1861" s="38"/>
      <c r="J1861" s="38"/>
      <c r="K1861" s="38"/>
      <c r="L1861" s="38"/>
      <c r="M1861" s="38"/>
      <c r="QK1861" s="3"/>
      <c r="QL1861" s="1"/>
      <c r="QM1861" s="1"/>
      <c r="QN1861" s="1"/>
      <c r="QO1861" s="1"/>
      <c r="QP1861" s="1"/>
      <c r="QQ1861" s="1"/>
      <c r="QR1861" s="1"/>
    </row>
    <row r="1862" spans="1:460" x14ac:dyDescent="0.2">
      <c r="A1862" s="17"/>
      <c r="B1862" s="18"/>
      <c r="C1862" s="38"/>
      <c r="D1862" s="38"/>
      <c r="E1862" s="38"/>
      <c r="F1862" s="38"/>
      <c r="G1862" s="38"/>
      <c r="H1862" s="38"/>
      <c r="I1862" s="38"/>
      <c r="J1862" s="38"/>
      <c r="K1862" s="38"/>
      <c r="L1862" s="38"/>
      <c r="M1862" s="38"/>
      <c r="QK1862" s="3"/>
      <c r="QL1862" s="1"/>
      <c r="QM1862" s="1"/>
      <c r="QN1862" s="1"/>
      <c r="QO1862" s="1"/>
      <c r="QP1862" s="1"/>
      <c r="QQ1862" s="1"/>
      <c r="QR1862" s="1"/>
    </row>
    <row r="1863" spans="1:460" x14ac:dyDescent="0.2">
      <c r="A1863" s="17"/>
      <c r="B1863" s="18"/>
      <c r="C1863" s="38"/>
      <c r="D1863" s="38"/>
      <c r="E1863" s="38"/>
      <c r="F1863" s="38"/>
      <c r="G1863" s="38"/>
      <c r="H1863" s="38"/>
      <c r="I1863" s="38"/>
      <c r="J1863" s="38"/>
      <c r="K1863" s="38"/>
      <c r="L1863" s="38"/>
      <c r="M1863" s="38"/>
      <c r="QK1863" s="3"/>
      <c r="QL1863" s="1"/>
      <c r="QM1863" s="1"/>
      <c r="QN1863" s="1"/>
      <c r="QO1863" s="1"/>
      <c r="QP1863" s="1"/>
      <c r="QQ1863" s="1"/>
      <c r="QR1863" s="1"/>
    </row>
    <row r="1864" spans="1:460" x14ac:dyDescent="0.2">
      <c r="A1864" s="17"/>
      <c r="B1864" s="18"/>
      <c r="C1864" s="38"/>
      <c r="D1864" s="38"/>
      <c r="E1864" s="38"/>
      <c r="F1864" s="38"/>
      <c r="G1864" s="38"/>
      <c r="H1864" s="38"/>
      <c r="I1864" s="38"/>
      <c r="J1864" s="38"/>
      <c r="K1864" s="38"/>
      <c r="L1864" s="38"/>
      <c r="M1864" s="38"/>
      <c r="QK1864" s="3"/>
      <c r="QL1864" s="1"/>
      <c r="QM1864" s="1"/>
      <c r="QN1864" s="1"/>
      <c r="QO1864" s="1"/>
      <c r="QP1864" s="1"/>
      <c r="QQ1864" s="1"/>
      <c r="QR1864" s="1"/>
    </row>
    <row r="1865" spans="1:460" x14ac:dyDescent="0.2">
      <c r="A1865" s="17"/>
      <c r="B1865" s="18"/>
      <c r="C1865" s="38"/>
      <c r="D1865" s="38"/>
      <c r="E1865" s="38"/>
      <c r="F1865" s="38"/>
      <c r="G1865" s="38"/>
      <c r="H1865" s="38"/>
      <c r="I1865" s="38"/>
      <c r="J1865" s="38"/>
      <c r="K1865" s="38"/>
      <c r="L1865" s="38"/>
      <c r="M1865" s="38"/>
      <c r="QK1865" s="3"/>
      <c r="QL1865" s="1"/>
      <c r="QM1865" s="1"/>
      <c r="QN1865" s="1"/>
      <c r="QO1865" s="1"/>
      <c r="QP1865" s="1"/>
      <c r="QQ1865" s="1"/>
      <c r="QR1865" s="1"/>
    </row>
    <row r="1866" spans="1:460" x14ac:dyDescent="0.2">
      <c r="A1866" s="17"/>
      <c r="B1866" s="18"/>
      <c r="C1866" s="38"/>
      <c r="D1866" s="38"/>
      <c r="E1866" s="38"/>
      <c r="F1866" s="38"/>
      <c r="G1866" s="38"/>
      <c r="H1866" s="38"/>
      <c r="I1866" s="38"/>
      <c r="J1866" s="38"/>
      <c r="K1866" s="38"/>
      <c r="L1866" s="38"/>
      <c r="M1866" s="38"/>
      <c r="QK1866" s="3"/>
      <c r="QL1866" s="1"/>
      <c r="QM1866" s="1"/>
      <c r="QN1866" s="1"/>
      <c r="QO1866" s="1"/>
      <c r="QP1866" s="1"/>
      <c r="QQ1866" s="1"/>
      <c r="QR1866" s="1"/>
    </row>
    <row r="1867" spans="1:460" x14ac:dyDescent="0.2">
      <c r="A1867" s="17"/>
      <c r="B1867" s="18"/>
      <c r="C1867" s="38"/>
      <c r="D1867" s="38"/>
      <c r="E1867" s="38"/>
      <c r="F1867" s="38"/>
      <c r="G1867" s="38"/>
      <c r="H1867" s="38"/>
      <c r="I1867" s="38"/>
      <c r="J1867" s="38"/>
      <c r="K1867" s="38"/>
      <c r="L1867" s="38"/>
      <c r="M1867" s="38"/>
      <c r="QK1867" s="3"/>
      <c r="QL1867" s="1"/>
      <c r="QM1867" s="1"/>
      <c r="QN1867" s="1"/>
      <c r="QO1867" s="1"/>
      <c r="QP1867" s="1"/>
      <c r="QQ1867" s="1"/>
      <c r="QR1867" s="1"/>
    </row>
    <row r="1868" spans="1:460" x14ac:dyDescent="0.2">
      <c r="A1868" s="17"/>
      <c r="B1868" s="18"/>
      <c r="C1868" s="38"/>
      <c r="D1868" s="38"/>
      <c r="E1868" s="38"/>
      <c r="F1868" s="38"/>
      <c r="G1868" s="38"/>
      <c r="H1868" s="38"/>
      <c r="I1868" s="38"/>
      <c r="J1868" s="38"/>
      <c r="K1868" s="38"/>
      <c r="L1868" s="38"/>
      <c r="M1868" s="38"/>
      <c r="QK1868" s="3"/>
      <c r="QL1868" s="1"/>
      <c r="QM1868" s="1"/>
      <c r="QN1868" s="1"/>
      <c r="QO1868" s="1"/>
      <c r="QP1868" s="1"/>
      <c r="QQ1868" s="1"/>
      <c r="QR1868" s="1"/>
    </row>
    <row r="1869" spans="1:460" x14ac:dyDescent="0.2">
      <c r="A1869" s="17"/>
      <c r="B1869" s="18"/>
      <c r="C1869" s="38"/>
      <c r="D1869" s="38"/>
      <c r="E1869" s="38"/>
      <c r="F1869" s="38"/>
      <c r="G1869" s="38"/>
      <c r="H1869" s="38"/>
      <c r="I1869" s="38"/>
      <c r="J1869" s="38"/>
      <c r="K1869" s="38"/>
      <c r="L1869" s="38"/>
      <c r="M1869" s="38"/>
      <c r="QK1869" s="3"/>
      <c r="QL1869" s="1"/>
      <c r="QM1869" s="1"/>
      <c r="QN1869" s="1"/>
      <c r="QO1869" s="1"/>
      <c r="QP1869" s="1"/>
      <c r="QQ1869" s="1"/>
      <c r="QR1869" s="1"/>
    </row>
    <row r="1870" spans="1:460" x14ac:dyDescent="0.2">
      <c r="A1870" s="17"/>
      <c r="B1870" s="18"/>
      <c r="C1870" s="38"/>
      <c r="D1870" s="38"/>
      <c r="E1870" s="38"/>
      <c r="F1870" s="38"/>
      <c r="G1870" s="38"/>
      <c r="H1870" s="38"/>
      <c r="I1870" s="38"/>
      <c r="J1870" s="38"/>
      <c r="K1870" s="38"/>
      <c r="L1870" s="38"/>
      <c r="M1870" s="38"/>
      <c r="QK1870" s="3"/>
      <c r="QL1870" s="1"/>
      <c r="QM1870" s="1"/>
      <c r="QN1870" s="1"/>
      <c r="QO1870" s="1"/>
      <c r="QP1870" s="1"/>
      <c r="QQ1870" s="1"/>
      <c r="QR1870" s="1"/>
    </row>
    <row r="1871" spans="1:460" x14ac:dyDescent="0.2">
      <c r="A1871" s="17"/>
      <c r="B1871" s="18"/>
      <c r="C1871" s="38"/>
      <c r="D1871" s="38"/>
      <c r="E1871" s="38"/>
      <c r="F1871" s="38"/>
      <c r="G1871" s="38"/>
      <c r="H1871" s="38"/>
      <c r="I1871" s="38"/>
      <c r="J1871" s="38"/>
      <c r="K1871" s="38"/>
      <c r="L1871" s="38"/>
      <c r="M1871" s="38"/>
      <c r="QK1871" s="3"/>
      <c r="QL1871" s="1"/>
      <c r="QM1871" s="1"/>
      <c r="QN1871" s="1"/>
      <c r="QO1871" s="1"/>
      <c r="QP1871" s="1"/>
      <c r="QQ1871" s="1"/>
      <c r="QR1871" s="1"/>
    </row>
    <row r="1872" spans="1:460" x14ac:dyDescent="0.2">
      <c r="A1872" s="17"/>
      <c r="B1872" s="18"/>
      <c r="C1872" s="38"/>
      <c r="D1872" s="38"/>
      <c r="E1872" s="38"/>
      <c r="F1872" s="38"/>
      <c r="G1872" s="38"/>
      <c r="H1872" s="38"/>
      <c r="I1872" s="38"/>
      <c r="J1872" s="38"/>
      <c r="K1872" s="38"/>
      <c r="L1872" s="38"/>
      <c r="M1872" s="38"/>
      <c r="QK1872" s="3"/>
      <c r="QL1872" s="1"/>
      <c r="QM1872" s="1"/>
      <c r="QN1872" s="1"/>
      <c r="QO1872" s="1"/>
      <c r="QP1872" s="1"/>
      <c r="QQ1872" s="1"/>
      <c r="QR1872" s="1"/>
    </row>
    <row r="1873" spans="1:460" x14ac:dyDescent="0.2">
      <c r="A1873" s="17"/>
      <c r="B1873" s="18"/>
      <c r="C1873" s="38"/>
      <c r="D1873" s="38"/>
      <c r="E1873" s="38"/>
      <c r="F1873" s="38"/>
      <c r="G1873" s="38"/>
      <c r="H1873" s="38"/>
      <c r="I1873" s="38"/>
      <c r="J1873" s="38"/>
      <c r="K1873" s="38"/>
      <c r="L1873" s="38"/>
      <c r="M1873" s="38"/>
      <c r="QK1873" s="3"/>
      <c r="QL1873" s="1"/>
      <c r="QM1873" s="1"/>
      <c r="QN1873" s="1"/>
      <c r="QO1873" s="1"/>
      <c r="QP1873" s="1"/>
      <c r="QQ1873" s="1"/>
      <c r="QR1873" s="1"/>
    </row>
    <row r="1874" spans="1:460" x14ac:dyDescent="0.2">
      <c r="A1874" s="17"/>
      <c r="B1874" s="18"/>
      <c r="C1874" s="38"/>
      <c r="D1874" s="38"/>
      <c r="E1874" s="38"/>
      <c r="F1874" s="38"/>
      <c r="G1874" s="38"/>
      <c r="H1874" s="38"/>
      <c r="I1874" s="38"/>
      <c r="J1874" s="38"/>
      <c r="K1874" s="38"/>
      <c r="L1874" s="38"/>
      <c r="M1874" s="38"/>
      <c r="QK1874" s="3"/>
      <c r="QL1874" s="1"/>
      <c r="QM1874" s="1"/>
      <c r="QN1874" s="1"/>
      <c r="QO1874" s="1"/>
      <c r="QP1874" s="1"/>
      <c r="QQ1874" s="1"/>
      <c r="QR1874" s="1"/>
    </row>
    <row r="1875" spans="1:460" x14ac:dyDescent="0.2">
      <c r="A1875" s="17"/>
      <c r="B1875" s="18"/>
      <c r="C1875" s="38"/>
      <c r="D1875" s="38"/>
      <c r="E1875" s="38"/>
      <c r="F1875" s="38"/>
      <c r="G1875" s="38"/>
      <c r="H1875" s="38"/>
      <c r="I1875" s="38"/>
      <c r="J1875" s="38"/>
      <c r="K1875" s="38"/>
      <c r="L1875" s="38"/>
      <c r="M1875" s="38"/>
      <c r="QK1875" s="3"/>
      <c r="QL1875" s="1"/>
      <c r="QM1875" s="1"/>
      <c r="QN1875" s="1"/>
      <c r="QO1875" s="1"/>
      <c r="QP1875" s="1"/>
      <c r="QQ1875" s="1"/>
      <c r="QR1875" s="1"/>
    </row>
    <row r="1876" spans="1:460" x14ac:dyDescent="0.2">
      <c r="A1876" s="17"/>
      <c r="B1876" s="18"/>
      <c r="C1876" s="38"/>
      <c r="D1876" s="38"/>
      <c r="E1876" s="38"/>
      <c r="F1876" s="38"/>
      <c r="G1876" s="38"/>
      <c r="H1876" s="38"/>
      <c r="I1876" s="38"/>
      <c r="J1876" s="38"/>
      <c r="K1876" s="38"/>
      <c r="L1876" s="38"/>
      <c r="M1876" s="38"/>
      <c r="QK1876" s="3"/>
      <c r="QL1876" s="1"/>
      <c r="QM1876" s="1"/>
      <c r="QN1876" s="1"/>
      <c r="QO1876" s="1"/>
      <c r="QP1876" s="1"/>
      <c r="QQ1876" s="1"/>
      <c r="QR1876" s="1"/>
    </row>
    <row r="1877" spans="1:460" x14ac:dyDescent="0.2">
      <c r="A1877" s="17"/>
      <c r="B1877" s="18"/>
      <c r="C1877" s="38"/>
      <c r="D1877" s="38"/>
      <c r="E1877" s="38"/>
      <c r="F1877" s="38"/>
      <c r="G1877" s="38"/>
      <c r="H1877" s="38"/>
      <c r="I1877" s="38"/>
      <c r="J1877" s="38"/>
      <c r="K1877" s="38"/>
      <c r="L1877" s="38"/>
      <c r="M1877" s="38"/>
      <c r="QK1877" s="3"/>
      <c r="QL1877" s="1"/>
      <c r="QM1877" s="1"/>
      <c r="QN1877" s="1"/>
      <c r="QO1877" s="1"/>
      <c r="QP1877" s="1"/>
      <c r="QQ1877" s="1"/>
      <c r="QR1877" s="1"/>
    </row>
    <row r="1878" spans="1:460" x14ac:dyDescent="0.2">
      <c r="A1878" s="17"/>
      <c r="B1878" s="18"/>
      <c r="C1878" s="38"/>
      <c r="D1878" s="38"/>
      <c r="E1878" s="38"/>
      <c r="F1878" s="38"/>
      <c r="G1878" s="38"/>
      <c r="H1878" s="38"/>
      <c r="I1878" s="38"/>
      <c r="J1878" s="38"/>
      <c r="K1878" s="38"/>
      <c r="L1878" s="38"/>
      <c r="M1878" s="38"/>
      <c r="QK1878" s="3"/>
      <c r="QL1878" s="1"/>
      <c r="QM1878" s="1"/>
      <c r="QN1878" s="1"/>
      <c r="QO1878" s="1"/>
      <c r="QP1878" s="1"/>
      <c r="QQ1878" s="1"/>
      <c r="QR1878" s="1"/>
    </row>
    <row r="1879" spans="1:460" x14ac:dyDescent="0.2">
      <c r="A1879" s="17"/>
      <c r="B1879" s="18"/>
      <c r="C1879" s="38"/>
      <c r="D1879" s="38"/>
      <c r="E1879" s="38"/>
      <c r="F1879" s="38"/>
      <c r="G1879" s="38"/>
      <c r="H1879" s="38"/>
      <c r="I1879" s="38"/>
      <c r="J1879" s="38"/>
      <c r="K1879" s="38"/>
      <c r="L1879" s="38"/>
      <c r="M1879" s="38"/>
      <c r="QK1879" s="3"/>
      <c r="QL1879" s="1"/>
      <c r="QM1879" s="1"/>
      <c r="QN1879" s="1"/>
      <c r="QO1879" s="1"/>
      <c r="QP1879" s="1"/>
      <c r="QQ1879" s="1"/>
      <c r="QR1879" s="1"/>
    </row>
    <row r="1880" spans="1:460" x14ac:dyDescent="0.2">
      <c r="A1880" s="17"/>
      <c r="B1880" s="18"/>
      <c r="C1880" s="38"/>
      <c r="D1880" s="38"/>
      <c r="E1880" s="38"/>
      <c r="F1880" s="38"/>
      <c r="G1880" s="38"/>
      <c r="H1880" s="38"/>
      <c r="I1880" s="38"/>
      <c r="J1880" s="38"/>
      <c r="K1880" s="38"/>
      <c r="L1880" s="38"/>
      <c r="M1880" s="38"/>
      <c r="QK1880" s="3"/>
      <c r="QL1880" s="1"/>
      <c r="QM1880" s="1"/>
      <c r="QN1880" s="1"/>
      <c r="QO1880" s="1"/>
      <c r="QP1880" s="1"/>
      <c r="QQ1880" s="1"/>
      <c r="QR1880" s="1"/>
    </row>
    <row r="1881" spans="1:460" x14ac:dyDescent="0.2">
      <c r="A1881" s="17"/>
      <c r="B1881" s="18"/>
      <c r="C1881" s="38"/>
      <c r="D1881" s="38"/>
      <c r="E1881" s="38"/>
      <c r="F1881" s="38"/>
      <c r="G1881" s="38"/>
      <c r="H1881" s="38"/>
      <c r="I1881" s="38"/>
      <c r="J1881" s="38"/>
      <c r="K1881" s="38"/>
      <c r="L1881" s="38"/>
      <c r="M1881" s="38"/>
      <c r="QK1881" s="3"/>
      <c r="QL1881" s="1"/>
      <c r="QM1881" s="1"/>
      <c r="QN1881" s="1"/>
      <c r="QO1881" s="1"/>
      <c r="QP1881" s="1"/>
      <c r="QQ1881" s="1"/>
      <c r="QR1881" s="1"/>
    </row>
    <row r="1882" spans="1:460" x14ac:dyDescent="0.2">
      <c r="A1882" s="17"/>
      <c r="B1882" s="18"/>
      <c r="C1882" s="38"/>
      <c r="D1882" s="38"/>
      <c r="E1882" s="38"/>
      <c r="F1882" s="38"/>
      <c r="G1882" s="38"/>
      <c r="H1882" s="38"/>
      <c r="I1882" s="38"/>
      <c r="J1882" s="38"/>
      <c r="K1882" s="38"/>
      <c r="L1882" s="38"/>
      <c r="M1882" s="38"/>
      <c r="QK1882" s="3"/>
      <c r="QL1882" s="1"/>
      <c r="QM1882" s="1"/>
      <c r="QN1882" s="1"/>
      <c r="QO1882" s="1"/>
      <c r="QP1882" s="1"/>
      <c r="QQ1882" s="1"/>
      <c r="QR1882" s="1"/>
    </row>
    <row r="1883" spans="1:460" x14ac:dyDescent="0.2">
      <c r="A1883" s="17"/>
      <c r="B1883" s="18"/>
      <c r="C1883" s="38"/>
      <c r="D1883" s="38"/>
      <c r="E1883" s="38"/>
      <c r="F1883" s="38"/>
      <c r="G1883" s="38"/>
      <c r="H1883" s="38"/>
      <c r="I1883" s="38"/>
      <c r="J1883" s="38"/>
      <c r="K1883" s="38"/>
      <c r="L1883" s="38"/>
      <c r="M1883" s="38"/>
      <c r="QK1883" s="3"/>
      <c r="QL1883" s="1"/>
      <c r="QM1883" s="1"/>
      <c r="QN1883" s="1"/>
      <c r="QO1883" s="1"/>
      <c r="QP1883" s="1"/>
      <c r="QQ1883" s="1"/>
      <c r="QR1883" s="1"/>
    </row>
    <row r="1884" spans="1:460" x14ac:dyDescent="0.2">
      <c r="A1884" s="17"/>
      <c r="B1884" s="18"/>
      <c r="C1884" s="38"/>
      <c r="D1884" s="38"/>
      <c r="E1884" s="38"/>
      <c r="F1884" s="38"/>
      <c r="G1884" s="38"/>
      <c r="H1884" s="38"/>
      <c r="I1884" s="38"/>
      <c r="J1884" s="38"/>
      <c r="K1884" s="38"/>
      <c r="L1884" s="38"/>
      <c r="M1884" s="38"/>
      <c r="QK1884" s="3"/>
      <c r="QL1884" s="1"/>
      <c r="QM1884" s="1"/>
      <c r="QN1884" s="1"/>
      <c r="QO1884" s="1"/>
      <c r="QP1884" s="1"/>
      <c r="QQ1884" s="1"/>
      <c r="QR1884" s="1"/>
    </row>
    <row r="1885" spans="1:460" x14ac:dyDescent="0.2">
      <c r="A1885" s="17"/>
      <c r="B1885" s="18"/>
      <c r="C1885" s="38"/>
      <c r="D1885" s="38"/>
      <c r="E1885" s="38"/>
      <c r="F1885" s="38"/>
      <c r="G1885" s="38"/>
      <c r="H1885" s="38"/>
      <c r="I1885" s="38"/>
      <c r="J1885" s="38"/>
      <c r="K1885" s="38"/>
      <c r="L1885" s="38"/>
      <c r="M1885" s="38"/>
      <c r="QK1885" s="3"/>
      <c r="QL1885" s="1"/>
      <c r="QM1885" s="1"/>
      <c r="QN1885" s="1"/>
      <c r="QO1885" s="1"/>
      <c r="QP1885" s="1"/>
      <c r="QQ1885" s="1"/>
      <c r="QR1885" s="1"/>
    </row>
    <row r="1886" spans="1:460" x14ac:dyDescent="0.2">
      <c r="A1886" s="17"/>
      <c r="B1886" s="18"/>
      <c r="C1886" s="38"/>
      <c r="D1886" s="38"/>
      <c r="E1886" s="38"/>
      <c r="F1886" s="38"/>
      <c r="G1886" s="38"/>
      <c r="H1886" s="38"/>
      <c r="I1886" s="38"/>
      <c r="J1886" s="38"/>
      <c r="K1886" s="38"/>
      <c r="L1886" s="38"/>
      <c r="M1886" s="38"/>
      <c r="QK1886" s="3"/>
      <c r="QL1886" s="1"/>
      <c r="QM1886" s="1"/>
      <c r="QN1886" s="1"/>
      <c r="QO1886" s="1"/>
      <c r="QP1886" s="1"/>
      <c r="QQ1886" s="1"/>
      <c r="QR1886" s="1"/>
    </row>
    <row r="1887" spans="1:460" x14ac:dyDescent="0.2">
      <c r="A1887" s="17"/>
      <c r="B1887" s="18"/>
      <c r="C1887" s="38"/>
      <c r="D1887" s="38"/>
      <c r="E1887" s="38"/>
      <c r="F1887" s="38"/>
      <c r="G1887" s="38"/>
      <c r="H1887" s="38"/>
      <c r="I1887" s="38"/>
      <c r="J1887" s="38"/>
      <c r="K1887" s="38"/>
      <c r="L1887" s="38"/>
      <c r="M1887" s="38"/>
      <c r="QK1887" s="3"/>
      <c r="QL1887" s="1"/>
      <c r="QM1887" s="1"/>
      <c r="QN1887" s="1"/>
      <c r="QO1887" s="1"/>
      <c r="QP1887" s="1"/>
      <c r="QQ1887" s="1"/>
      <c r="QR1887" s="1"/>
    </row>
    <row r="1888" spans="1:460" x14ac:dyDescent="0.2">
      <c r="A1888" s="17"/>
      <c r="B1888" s="18"/>
      <c r="C1888" s="38"/>
      <c r="D1888" s="38"/>
      <c r="E1888" s="38"/>
      <c r="F1888" s="38"/>
      <c r="G1888" s="38"/>
      <c r="H1888" s="38"/>
      <c r="I1888" s="38"/>
      <c r="J1888" s="38"/>
      <c r="K1888" s="38"/>
      <c r="L1888" s="38"/>
      <c r="M1888" s="38"/>
      <c r="QK1888" s="3"/>
      <c r="QL1888" s="1"/>
      <c r="QM1888" s="1"/>
      <c r="QN1888" s="1"/>
      <c r="QO1888" s="1"/>
      <c r="QP1888" s="1"/>
      <c r="QQ1888" s="1"/>
      <c r="QR1888" s="1"/>
    </row>
    <row r="1889" spans="1:460" x14ac:dyDescent="0.2">
      <c r="A1889" s="17"/>
      <c r="B1889" s="18"/>
      <c r="C1889" s="38"/>
      <c r="D1889" s="38"/>
      <c r="E1889" s="38"/>
      <c r="F1889" s="38"/>
      <c r="G1889" s="38"/>
      <c r="H1889" s="38"/>
      <c r="I1889" s="38"/>
      <c r="J1889" s="38"/>
      <c r="K1889" s="38"/>
      <c r="L1889" s="38"/>
      <c r="M1889" s="38"/>
      <c r="QK1889" s="3"/>
      <c r="QL1889" s="1"/>
      <c r="QM1889" s="1"/>
      <c r="QN1889" s="1"/>
      <c r="QO1889" s="1"/>
      <c r="QP1889" s="1"/>
      <c r="QQ1889" s="1"/>
      <c r="QR1889" s="1"/>
    </row>
    <row r="1890" spans="1:460" x14ac:dyDescent="0.2">
      <c r="A1890" s="17"/>
      <c r="B1890" s="18"/>
      <c r="C1890" s="38"/>
      <c r="D1890" s="38"/>
      <c r="E1890" s="38"/>
      <c r="F1890" s="38"/>
      <c r="G1890" s="38"/>
      <c r="H1890" s="38"/>
      <c r="I1890" s="38"/>
      <c r="J1890" s="38"/>
      <c r="K1890" s="38"/>
      <c r="L1890" s="38"/>
      <c r="M1890" s="38"/>
      <c r="QK1890" s="3"/>
      <c r="QL1890" s="1"/>
      <c r="QM1890" s="1"/>
      <c r="QN1890" s="1"/>
      <c r="QO1890" s="1"/>
      <c r="QP1890" s="1"/>
      <c r="QQ1890" s="1"/>
      <c r="QR1890" s="1"/>
    </row>
    <row r="1891" spans="1:460" x14ac:dyDescent="0.2">
      <c r="A1891" s="17"/>
      <c r="B1891" s="18"/>
      <c r="C1891" s="38"/>
      <c r="D1891" s="38"/>
      <c r="E1891" s="38"/>
      <c r="F1891" s="38"/>
      <c r="G1891" s="38"/>
      <c r="H1891" s="38"/>
      <c r="I1891" s="38"/>
      <c r="J1891" s="38"/>
      <c r="K1891" s="38"/>
      <c r="L1891" s="38"/>
      <c r="M1891" s="38"/>
      <c r="QK1891" s="3"/>
      <c r="QL1891" s="1"/>
      <c r="QM1891" s="1"/>
      <c r="QN1891" s="1"/>
      <c r="QO1891" s="1"/>
      <c r="QP1891" s="1"/>
      <c r="QQ1891" s="1"/>
      <c r="QR1891" s="1"/>
    </row>
    <row r="1892" spans="1:460" x14ac:dyDescent="0.2">
      <c r="A1892" s="17"/>
      <c r="B1892" s="18"/>
      <c r="C1892" s="38"/>
      <c r="D1892" s="38"/>
      <c r="E1892" s="38"/>
      <c r="F1892" s="38"/>
      <c r="G1892" s="38"/>
      <c r="H1892" s="38"/>
      <c r="I1892" s="38"/>
      <c r="J1892" s="38"/>
      <c r="K1892" s="38"/>
      <c r="L1892" s="38"/>
      <c r="M1892" s="38"/>
      <c r="QK1892" s="3"/>
      <c r="QL1892" s="1"/>
      <c r="QM1892" s="1"/>
      <c r="QN1892" s="1"/>
      <c r="QO1892" s="1"/>
      <c r="QP1892" s="1"/>
      <c r="QQ1892" s="1"/>
      <c r="QR1892" s="1"/>
    </row>
    <row r="1893" spans="1:460" x14ac:dyDescent="0.2">
      <c r="A1893" s="17"/>
      <c r="B1893" s="18"/>
      <c r="C1893" s="38"/>
      <c r="D1893" s="38"/>
      <c r="E1893" s="38"/>
      <c r="F1893" s="38"/>
      <c r="G1893" s="38"/>
      <c r="H1893" s="38"/>
      <c r="I1893" s="38"/>
      <c r="J1893" s="38"/>
      <c r="K1893" s="38"/>
      <c r="L1893" s="38"/>
      <c r="M1893" s="38"/>
      <c r="QK1893" s="3"/>
      <c r="QL1893" s="1"/>
      <c r="QM1893" s="1"/>
      <c r="QN1893" s="1"/>
      <c r="QO1893" s="1"/>
      <c r="QP1893" s="1"/>
      <c r="QQ1893" s="1"/>
      <c r="QR1893" s="1"/>
    </row>
    <row r="1894" spans="1:460" x14ac:dyDescent="0.2">
      <c r="A1894" s="17"/>
      <c r="B1894" s="18"/>
      <c r="C1894" s="38"/>
      <c r="D1894" s="38"/>
      <c r="E1894" s="38"/>
      <c r="F1894" s="38"/>
      <c r="G1894" s="38"/>
      <c r="H1894" s="38"/>
      <c r="I1894" s="38"/>
      <c r="J1894" s="38"/>
      <c r="K1894" s="38"/>
      <c r="L1894" s="38"/>
      <c r="M1894" s="38"/>
      <c r="QK1894" s="3"/>
      <c r="QL1894" s="1"/>
      <c r="QM1894" s="1"/>
      <c r="QN1894" s="1"/>
      <c r="QO1894" s="1"/>
      <c r="QP1894" s="1"/>
      <c r="QQ1894" s="1"/>
      <c r="QR1894" s="1"/>
    </row>
    <row r="1895" spans="1:460" x14ac:dyDescent="0.2">
      <c r="A1895" s="17"/>
      <c r="B1895" s="18"/>
      <c r="C1895" s="38"/>
      <c r="D1895" s="38"/>
      <c r="E1895" s="38"/>
      <c r="F1895" s="38"/>
      <c r="G1895" s="38"/>
      <c r="H1895" s="38"/>
      <c r="I1895" s="38"/>
      <c r="J1895" s="38"/>
      <c r="K1895" s="38"/>
      <c r="L1895" s="38"/>
      <c r="M1895" s="38"/>
      <c r="QK1895" s="3"/>
      <c r="QL1895" s="1"/>
      <c r="QM1895" s="1"/>
      <c r="QN1895" s="1"/>
      <c r="QO1895" s="1"/>
      <c r="QP1895" s="1"/>
      <c r="QQ1895" s="1"/>
      <c r="QR1895" s="1"/>
    </row>
    <row r="1896" spans="1:460" x14ac:dyDescent="0.2">
      <c r="A1896" s="17"/>
      <c r="B1896" s="18"/>
      <c r="C1896" s="38"/>
      <c r="D1896" s="38"/>
      <c r="E1896" s="38"/>
      <c r="F1896" s="38"/>
      <c r="G1896" s="38"/>
      <c r="H1896" s="38"/>
      <c r="I1896" s="38"/>
      <c r="J1896" s="38"/>
      <c r="K1896" s="38"/>
      <c r="L1896" s="38"/>
      <c r="M1896" s="38"/>
      <c r="QK1896" s="3"/>
      <c r="QL1896" s="1"/>
      <c r="QM1896" s="1"/>
      <c r="QN1896" s="1"/>
      <c r="QO1896" s="1"/>
      <c r="QP1896" s="1"/>
      <c r="QQ1896" s="1"/>
      <c r="QR1896" s="1"/>
    </row>
    <row r="1897" spans="1:460" x14ac:dyDescent="0.2">
      <c r="A1897" s="17"/>
      <c r="B1897" s="18"/>
      <c r="C1897" s="38"/>
      <c r="D1897" s="38"/>
      <c r="E1897" s="38"/>
      <c r="F1897" s="38"/>
      <c r="G1897" s="38"/>
      <c r="H1897" s="38"/>
      <c r="I1897" s="38"/>
      <c r="J1897" s="38"/>
      <c r="K1897" s="38"/>
      <c r="L1897" s="38"/>
      <c r="M1897" s="38"/>
      <c r="QK1897" s="3"/>
      <c r="QL1897" s="1"/>
      <c r="QM1897" s="1"/>
      <c r="QN1897" s="1"/>
      <c r="QO1897" s="1"/>
      <c r="QP1897" s="1"/>
      <c r="QQ1897" s="1"/>
      <c r="QR1897" s="1"/>
    </row>
    <row r="1898" spans="1:460" x14ac:dyDescent="0.2">
      <c r="A1898" s="17"/>
      <c r="B1898" s="18"/>
      <c r="C1898" s="38"/>
      <c r="D1898" s="38"/>
      <c r="E1898" s="38"/>
      <c r="F1898" s="38"/>
      <c r="G1898" s="38"/>
      <c r="H1898" s="38"/>
      <c r="I1898" s="38"/>
      <c r="J1898" s="38"/>
      <c r="K1898" s="38"/>
      <c r="L1898" s="38"/>
      <c r="M1898" s="38"/>
      <c r="QK1898" s="3"/>
      <c r="QL1898" s="1"/>
      <c r="QM1898" s="1"/>
      <c r="QN1898" s="1"/>
      <c r="QO1898" s="1"/>
      <c r="QP1898" s="1"/>
      <c r="QQ1898" s="1"/>
      <c r="QR1898" s="1"/>
    </row>
    <row r="1899" spans="1:460" x14ac:dyDescent="0.2">
      <c r="A1899" s="17"/>
      <c r="B1899" s="18"/>
      <c r="C1899" s="38"/>
      <c r="D1899" s="38"/>
      <c r="E1899" s="38"/>
      <c r="F1899" s="38"/>
      <c r="G1899" s="38"/>
      <c r="H1899" s="38"/>
      <c r="I1899" s="38"/>
      <c r="J1899" s="38"/>
      <c r="K1899" s="38"/>
      <c r="L1899" s="38"/>
      <c r="M1899" s="38"/>
      <c r="QK1899" s="3"/>
      <c r="QL1899" s="1"/>
      <c r="QM1899" s="1"/>
      <c r="QN1899" s="1"/>
      <c r="QO1899" s="1"/>
      <c r="QP1899" s="1"/>
      <c r="QQ1899" s="1"/>
      <c r="QR1899" s="1"/>
    </row>
    <row r="1900" spans="1:460" x14ac:dyDescent="0.2">
      <c r="A1900" s="17"/>
      <c r="B1900" s="18"/>
      <c r="C1900" s="38"/>
      <c r="D1900" s="38"/>
      <c r="E1900" s="38"/>
      <c r="F1900" s="38"/>
      <c r="G1900" s="38"/>
      <c r="H1900" s="38"/>
      <c r="I1900" s="38"/>
      <c r="J1900" s="38"/>
      <c r="K1900" s="38"/>
      <c r="L1900" s="38"/>
      <c r="M1900" s="38"/>
      <c r="QK1900" s="3"/>
      <c r="QL1900" s="1"/>
      <c r="QM1900" s="1"/>
      <c r="QN1900" s="1"/>
      <c r="QO1900" s="1"/>
      <c r="QP1900" s="1"/>
      <c r="QQ1900" s="1"/>
      <c r="QR1900" s="1"/>
    </row>
    <row r="1901" spans="1:460" x14ac:dyDescent="0.2">
      <c r="A1901" s="17"/>
      <c r="B1901" s="18"/>
      <c r="C1901" s="38"/>
      <c r="D1901" s="38"/>
      <c r="E1901" s="38"/>
      <c r="F1901" s="38"/>
      <c r="G1901" s="38"/>
      <c r="H1901" s="38"/>
      <c r="I1901" s="38"/>
      <c r="J1901" s="38"/>
      <c r="K1901" s="38"/>
      <c r="L1901" s="38"/>
      <c r="M1901" s="38"/>
      <c r="QK1901" s="3"/>
      <c r="QL1901" s="1"/>
      <c r="QM1901" s="1"/>
      <c r="QN1901" s="1"/>
      <c r="QO1901" s="1"/>
      <c r="QP1901" s="1"/>
      <c r="QQ1901" s="1"/>
      <c r="QR1901" s="1"/>
    </row>
    <row r="1902" spans="1:460" x14ac:dyDescent="0.2">
      <c r="A1902" s="17"/>
      <c r="B1902" s="18"/>
      <c r="C1902" s="38"/>
      <c r="D1902" s="38"/>
      <c r="E1902" s="38"/>
      <c r="F1902" s="38"/>
      <c r="G1902" s="38"/>
      <c r="H1902" s="38"/>
      <c r="I1902" s="38"/>
      <c r="J1902" s="38"/>
      <c r="K1902" s="38"/>
      <c r="L1902" s="38"/>
      <c r="M1902" s="38"/>
      <c r="QK1902" s="3"/>
      <c r="QL1902" s="1"/>
      <c r="QM1902" s="1"/>
      <c r="QN1902" s="1"/>
      <c r="QO1902" s="1"/>
      <c r="QP1902" s="1"/>
      <c r="QQ1902" s="1"/>
      <c r="QR1902" s="1"/>
    </row>
    <row r="1903" spans="1:460" x14ac:dyDescent="0.2">
      <c r="A1903" s="17"/>
      <c r="B1903" s="18"/>
      <c r="C1903" s="38"/>
      <c r="D1903" s="38"/>
      <c r="E1903" s="38"/>
      <c r="F1903" s="38"/>
      <c r="G1903" s="38"/>
      <c r="H1903" s="38"/>
      <c r="I1903" s="38"/>
      <c r="J1903" s="38"/>
      <c r="K1903" s="38"/>
      <c r="L1903" s="38"/>
      <c r="M1903" s="38"/>
      <c r="QK1903" s="3"/>
      <c r="QL1903" s="1"/>
      <c r="QM1903" s="1"/>
      <c r="QN1903" s="1"/>
      <c r="QO1903" s="1"/>
      <c r="QP1903" s="1"/>
      <c r="QQ1903" s="1"/>
      <c r="QR1903" s="1"/>
    </row>
    <row r="1904" spans="1:460" x14ac:dyDescent="0.2">
      <c r="A1904" s="17"/>
      <c r="B1904" s="18"/>
      <c r="C1904" s="38"/>
      <c r="D1904" s="38"/>
      <c r="E1904" s="38"/>
      <c r="F1904" s="38"/>
      <c r="G1904" s="38"/>
      <c r="H1904" s="38"/>
      <c r="I1904" s="38"/>
      <c r="J1904" s="38"/>
      <c r="K1904" s="38"/>
      <c r="L1904" s="38"/>
      <c r="M1904" s="38"/>
      <c r="QK1904" s="3"/>
      <c r="QL1904" s="1"/>
      <c r="QM1904" s="1"/>
      <c r="QN1904" s="1"/>
      <c r="QO1904" s="1"/>
      <c r="QP1904" s="1"/>
      <c r="QQ1904" s="1"/>
      <c r="QR1904" s="1"/>
    </row>
    <row r="1905" spans="1:460" x14ac:dyDescent="0.2">
      <c r="A1905" s="17"/>
      <c r="B1905" s="18"/>
      <c r="C1905" s="38"/>
      <c r="D1905" s="38"/>
      <c r="E1905" s="38"/>
      <c r="F1905" s="38"/>
      <c r="G1905" s="38"/>
      <c r="H1905" s="38"/>
      <c r="I1905" s="38"/>
      <c r="J1905" s="38"/>
      <c r="K1905" s="38"/>
      <c r="L1905" s="38"/>
      <c r="M1905" s="38"/>
      <c r="QK1905" s="3"/>
      <c r="QL1905" s="1"/>
      <c r="QM1905" s="1"/>
      <c r="QN1905" s="1"/>
      <c r="QO1905" s="1"/>
      <c r="QP1905" s="1"/>
      <c r="QQ1905" s="1"/>
      <c r="QR1905" s="1"/>
    </row>
    <row r="1906" spans="1:460" x14ac:dyDescent="0.2">
      <c r="A1906" s="17"/>
      <c r="B1906" s="18"/>
      <c r="C1906" s="38"/>
      <c r="D1906" s="38"/>
      <c r="E1906" s="38"/>
      <c r="F1906" s="38"/>
      <c r="G1906" s="38"/>
      <c r="H1906" s="38"/>
      <c r="I1906" s="38"/>
      <c r="J1906" s="38"/>
      <c r="K1906" s="38"/>
      <c r="L1906" s="38"/>
      <c r="M1906" s="38"/>
      <c r="QK1906" s="3"/>
      <c r="QL1906" s="1"/>
      <c r="QM1906" s="1"/>
      <c r="QN1906" s="1"/>
      <c r="QO1906" s="1"/>
      <c r="QP1906" s="1"/>
      <c r="QQ1906" s="1"/>
      <c r="QR1906" s="1"/>
    </row>
    <row r="1907" spans="1:460" x14ac:dyDescent="0.2">
      <c r="A1907" s="17"/>
      <c r="B1907" s="18"/>
      <c r="C1907" s="38"/>
      <c r="D1907" s="38"/>
      <c r="E1907" s="38"/>
      <c r="F1907" s="38"/>
      <c r="G1907" s="38"/>
      <c r="H1907" s="38"/>
      <c r="I1907" s="38"/>
      <c r="J1907" s="38"/>
      <c r="K1907" s="38"/>
      <c r="L1907" s="38"/>
      <c r="M1907" s="38"/>
      <c r="QK1907" s="3"/>
      <c r="QL1907" s="1"/>
      <c r="QM1907" s="1"/>
      <c r="QN1907" s="1"/>
      <c r="QO1907" s="1"/>
      <c r="QP1907" s="1"/>
      <c r="QQ1907" s="1"/>
      <c r="QR1907" s="1"/>
    </row>
    <row r="1908" spans="1:460" x14ac:dyDescent="0.2">
      <c r="A1908" s="17"/>
      <c r="B1908" s="18"/>
      <c r="C1908" s="38"/>
      <c r="D1908" s="38"/>
      <c r="E1908" s="38"/>
      <c r="F1908" s="38"/>
      <c r="G1908" s="38"/>
      <c r="H1908" s="38"/>
      <c r="I1908" s="38"/>
      <c r="J1908" s="38"/>
      <c r="K1908" s="38"/>
      <c r="L1908" s="38"/>
      <c r="M1908" s="38"/>
      <c r="QK1908" s="3"/>
      <c r="QL1908" s="1"/>
      <c r="QM1908" s="1"/>
      <c r="QN1908" s="1"/>
      <c r="QO1908" s="1"/>
      <c r="QP1908" s="1"/>
      <c r="QQ1908" s="1"/>
      <c r="QR1908" s="1"/>
    </row>
    <row r="1909" spans="1:460" x14ac:dyDescent="0.2">
      <c r="A1909" s="17"/>
      <c r="B1909" s="18"/>
      <c r="C1909" s="38"/>
      <c r="D1909" s="38"/>
      <c r="E1909" s="38"/>
      <c r="F1909" s="38"/>
      <c r="G1909" s="38"/>
      <c r="H1909" s="38"/>
      <c r="I1909" s="38"/>
      <c r="J1909" s="38"/>
      <c r="K1909" s="38"/>
      <c r="L1909" s="38"/>
      <c r="M1909" s="38"/>
      <c r="QK1909" s="3"/>
      <c r="QL1909" s="1"/>
      <c r="QM1909" s="1"/>
      <c r="QN1909" s="1"/>
      <c r="QO1909" s="1"/>
      <c r="QP1909" s="1"/>
      <c r="QQ1909" s="1"/>
      <c r="QR1909" s="1"/>
    </row>
    <row r="1910" spans="1:460" x14ac:dyDescent="0.2">
      <c r="A1910" s="17"/>
      <c r="B1910" s="18"/>
      <c r="C1910" s="38"/>
      <c r="D1910" s="38"/>
      <c r="E1910" s="38"/>
      <c r="F1910" s="38"/>
      <c r="G1910" s="38"/>
      <c r="H1910" s="38"/>
      <c r="I1910" s="38"/>
      <c r="J1910" s="38"/>
      <c r="K1910" s="38"/>
      <c r="L1910" s="38"/>
      <c r="M1910" s="38"/>
      <c r="QK1910" s="3"/>
      <c r="QL1910" s="1"/>
      <c r="QM1910" s="1"/>
      <c r="QN1910" s="1"/>
      <c r="QO1910" s="1"/>
      <c r="QP1910" s="1"/>
      <c r="QQ1910" s="1"/>
      <c r="QR1910" s="1"/>
    </row>
    <row r="1911" spans="1:460" x14ac:dyDescent="0.2">
      <c r="A1911" s="17"/>
      <c r="B1911" s="18"/>
      <c r="C1911" s="38"/>
      <c r="D1911" s="38"/>
      <c r="E1911" s="38"/>
      <c r="F1911" s="38"/>
      <c r="G1911" s="38"/>
      <c r="H1911" s="38"/>
      <c r="I1911" s="38"/>
      <c r="J1911" s="38"/>
      <c r="K1911" s="38"/>
      <c r="L1911" s="38"/>
      <c r="M1911" s="38"/>
      <c r="QK1911" s="3"/>
      <c r="QL1911" s="1"/>
      <c r="QM1911" s="1"/>
      <c r="QN1911" s="1"/>
      <c r="QO1911" s="1"/>
      <c r="QP1911" s="1"/>
      <c r="QQ1911" s="1"/>
      <c r="QR1911" s="1"/>
    </row>
    <row r="1912" spans="1:460" x14ac:dyDescent="0.2">
      <c r="A1912" s="17"/>
      <c r="B1912" s="18"/>
      <c r="C1912" s="38"/>
      <c r="D1912" s="38"/>
      <c r="E1912" s="38"/>
      <c r="F1912" s="38"/>
      <c r="G1912" s="38"/>
      <c r="H1912" s="38"/>
      <c r="I1912" s="38"/>
      <c r="J1912" s="38"/>
      <c r="K1912" s="38"/>
      <c r="L1912" s="38"/>
      <c r="M1912" s="38"/>
      <c r="QK1912" s="3"/>
      <c r="QL1912" s="1"/>
      <c r="QM1912" s="1"/>
      <c r="QN1912" s="1"/>
      <c r="QO1912" s="1"/>
      <c r="QP1912" s="1"/>
      <c r="QQ1912" s="1"/>
      <c r="QR1912" s="1"/>
    </row>
    <row r="1913" spans="1:460" x14ac:dyDescent="0.2">
      <c r="A1913" s="17"/>
      <c r="B1913" s="18"/>
      <c r="C1913" s="38"/>
      <c r="D1913" s="38"/>
      <c r="E1913" s="38"/>
      <c r="F1913" s="38"/>
      <c r="G1913" s="38"/>
      <c r="H1913" s="38"/>
      <c r="I1913" s="38"/>
      <c r="J1913" s="38"/>
      <c r="K1913" s="38"/>
      <c r="L1913" s="38"/>
      <c r="M1913" s="38"/>
      <c r="QK1913" s="3"/>
      <c r="QL1913" s="1"/>
      <c r="QM1913" s="1"/>
      <c r="QN1913" s="1"/>
      <c r="QO1913" s="1"/>
      <c r="QP1913" s="1"/>
      <c r="QQ1913" s="1"/>
      <c r="QR1913" s="1"/>
    </row>
    <row r="1914" spans="1:460" x14ac:dyDescent="0.2">
      <c r="A1914" s="17"/>
      <c r="B1914" s="18"/>
      <c r="C1914" s="38"/>
      <c r="D1914" s="38"/>
      <c r="E1914" s="38"/>
      <c r="F1914" s="38"/>
      <c r="G1914" s="38"/>
      <c r="H1914" s="38"/>
      <c r="I1914" s="38"/>
      <c r="J1914" s="38"/>
      <c r="K1914" s="38"/>
      <c r="L1914" s="38"/>
      <c r="M1914" s="38"/>
      <c r="QK1914" s="3"/>
      <c r="QL1914" s="1"/>
      <c r="QM1914" s="1"/>
      <c r="QN1914" s="1"/>
      <c r="QO1914" s="1"/>
      <c r="QP1914" s="1"/>
      <c r="QQ1914" s="1"/>
      <c r="QR1914" s="1"/>
    </row>
    <row r="1915" spans="1:460" x14ac:dyDescent="0.2">
      <c r="A1915" s="17"/>
      <c r="B1915" s="18"/>
      <c r="C1915" s="38"/>
      <c r="D1915" s="38"/>
      <c r="E1915" s="38"/>
      <c r="F1915" s="38"/>
      <c r="G1915" s="38"/>
      <c r="H1915" s="38"/>
      <c r="I1915" s="38"/>
      <c r="J1915" s="38"/>
      <c r="K1915" s="38"/>
      <c r="L1915" s="38"/>
      <c r="M1915" s="38"/>
      <c r="QK1915" s="3"/>
      <c r="QL1915" s="1"/>
      <c r="QM1915" s="1"/>
      <c r="QN1915" s="1"/>
      <c r="QO1915" s="1"/>
      <c r="QP1915" s="1"/>
      <c r="QQ1915" s="1"/>
      <c r="QR1915" s="1"/>
    </row>
    <row r="1916" spans="1:460" x14ac:dyDescent="0.2">
      <c r="A1916" s="17"/>
      <c r="B1916" s="18"/>
      <c r="C1916" s="38"/>
      <c r="D1916" s="38"/>
      <c r="E1916" s="38"/>
      <c r="F1916" s="38"/>
      <c r="G1916" s="38"/>
      <c r="H1916" s="38"/>
      <c r="I1916" s="38"/>
      <c r="J1916" s="38"/>
      <c r="K1916" s="38"/>
      <c r="L1916" s="38"/>
      <c r="M1916" s="38"/>
      <c r="QK1916" s="3"/>
      <c r="QL1916" s="1"/>
      <c r="QM1916" s="1"/>
      <c r="QN1916" s="1"/>
      <c r="QO1916" s="1"/>
      <c r="QP1916" s="1"/>
      <c r="QQ1916" s="1"/>
      <c r="QR1916" s="1"/>
    </row>
    <row r="1917" spans="1:460" x14ac:dyDescent="0.2">
      <c r="A1917" s="17"/>
      <c r="B1917" s="18"/>
      <c r="C1917" s="38"/>
      <c r="D1917" s="38"/>
      <c r="E1917" s="38"/>
      <c r="F1917" s="38"/>
      <c r="G1917" s="38"/>
      <c r="H1917" s="38"/>
      <c r="I1917" s="38"/>
      <c r="J1917" s="38"/>
      <c r="K1917" s="38"/>
      <c r="L1917" s="38"/>
      <c r="M1917" s="38"/>
      <c r="QK1917" s="3"/>
      <c r="QL1917" s="1"/>
      <c r="QM1917" s="1"/>
      <c r="QN1917" s="1"/>
      <c r="QO1917" s="1"/>
      <c r="QP1917" s="1"/>
      <c r="QQ1917" s="1"/>
      <c r="QR1917" s="1"/>
    </row>
    <row r="1918" spans="1:460" x14ac:dyDescent="0.2">
      <c r="A1918" s="17"/>
      <c r="B1918" s="18"/>
      <c r="C1918" s="38"/>
      <c r="D1918" s="38"/>
      <c r="E1918" s="38"/>
      <c r="F1918" s="38"/>
      <c r="G1918" s="38"/>
      <c r="H1918" s="38"/>
      <c r="I1918" s="38"/>
      <c r="J1918" s="38"/>
      <c r="K1918" s="38"/>
      <c r="L1918" s="38"/>
      <c r="M1918" s="38"/>
      <c r="QK1918" s="3"/>
      <c r="QL1918" s="1"/>
      <c r="QM1918" s="1"/>
      <c r="QN1918" s="1"/>
      <c r="QO1918" s="1"/>
      <c r="QP1918" s="1"/>
      <c r="QQ1918" s="1"/>
      <c r="QR1918" s="1"/>
    </row>
    <row r="1919" spans="1:460" x14ac:dyDescent="0.2">
      <c r="A1919" s="17"/>
      <c r="B1919" s="18"/>
      <c r="C1919" s="38"/>
      <c r="D1919" s="38"/>
      <c r="E1919" s="38"/>
      <c r="F1919" s="38"/>
      <c r="G1919" s="38"/>
      <c r="H1919" s="38"/>
      <c r="I1919" s="38"/>
      <c r="J1919" s="38"/>
      <c r="K1919" s="38"/>
      <c r="L1919" s="38"/>
      <c r="M1919" s="38"/>
      <c r="QK1919" s="3"/>
      <c r="QL1919" s="1"/>
      <c r="QM1919" s="1"/>
      <c r="QN1919" s="1"/>
      <c r="QO1919" s="1"/>
      <c r="QP1919" s="1"/>
      <c r="QQ1919" s="1"/>
      <c r="QR1919" s="1"/>
    </row>
    <row r="1920" spans="1:460" x14ac:dyDescent="0.2">
      <c r="A1920" s="17"/>
      <c r="B1920" s="18"/>
      <c r="C1920" s="38"/>
      <c r="D1920" s="38"/>
      <c r="E1920" s="38"/>
      <c r="F1920" s="38"/>
      <c r="G1920" s="38"/>
      <c r="H1920" s="38"/>
      <c r="I1920" s="38"/>
      <c r="J1920" s="38"/>
      <c r="K1920" s="38"/>
      <c r="L1920" s="38"/>
      <c r="M1920" s="38"/>
      <c r="QK1920" s="3"/>
      <c r="QL1920" s="1"/>
      <c r="QM1920" s="1"/>
      <c r="QN1920" s="1"/>
      <c r="QO1920" s="1"/>
      <c r="QP1920" s="1"/>
      <c r="QQ1920" s="1"/>
      <c r="QR1920" s="1"/>
    </row>
    <row r="1921" spans="1:460" x14ac:dyDescent="0.2">
      <c r="A1921" s="17"/>
      <c r="B1921" s="18"/>
      <c r="C1921" s="38"/>
      <c r="D1921" s="38"/>
      <c r="E1921" s="38"/>
      <c r="F1921" s="38"/>
      <c r="G1921" s="38"/>
      <c r="H1921" s="38"/>
      <c r="I1921" s="38"/>
      <c r="J1921" s="38"/>
      <c r="K1921" s="38"/>
      <c r="L1921" s="38"/>
      <c r="M1921" s="38"/>
      <c r="QK1921" s="3"/>
      <c r="QL1921" s="1"/>
      <c r="QM1921" s="1"/>
      <c r="QN1921" s="1"/>
      <c r="QO1921" s="1"/>
      <c r="QP1921" s="1"/>
      <c r="QQ1921" s="1"/>
      <c r="QR1921" s="1"/>
    </row>
    <row r="1922" spans="1:460" x14ac:dyDescent="0.2">
      <c r="A1922" s="17"/>
      <c r="B1922" s="18"/>
      <c r="C1922" s="38"/>
      <c r="D1922" s="38"/>
      <c r="E1922" s="38"/>
      <c r="F1922" s="38"/>
      <c r="G1922" s="38"/>
      <c r="H1922" s="38"/>
      <c r="I1922" s="38"/>
      <c r="J1922" s="38"/>
      <c r="K1922" s="38"/>
      <c r="L1922" s="38"/>
      <c r="M1922" s="38"/>
      <c r="QK1922" s="3"/>
      <c r="QL1922" s="1"/>
      <c r="QM1922" s="1"/>
      <c r="QN1922" s="1"/>
      <c r="QO1922" s="1"/>
      <c r="QP1922" s="1"/>
      <c r="QQ1922" s="1"/>
      <c r="QR1922" s="1"/>
    </row>
    <row r="1923" spans="1:460" x14ac:dyDescent="0.2">
      <c r="A1923" s="17"/>
      <c r="B1923" s="18"/>
      <c r="C1923" s="38"/>
      <c r="D1923" s="38"/>
      <c r="E1923" s="38"/>
      <c r="F1923" s="38"/>
      <c r="G1923" s="38"/>
      <c r="H1923" s="38"/>
      <c r="I1923" s="38"/>
      <c r="J1923" s="38"/>
      <c r="K1923" s="38"/>
      <c r="L1923" s="38"/>
      <c r="M1923" s="38"/>
      <c r="QK1923" s="3"/>
      <c r="QL1923" s="1"/>
      <c r="QM1923" s="1"/>
      <c r="QN1923" s="1"/>
      <c r="QO1923" s="1"/>
      <c r="QP1923" s="1"/>
      <c r="QQ1923" s="1"/>
      <c r="QR1923" s="1"/>
    </row>
    <row r="1924" spans="1:460" x14ac:dyDescent="0.2">
      <c r="A1924" s="17"/>
      <c r="B1924" s="18"/>
      <c r="C1924" s="38"/>
      <c r="D1924" s="38"/>
      <c r="E1924" s="38"/>
      <c r="F1924" s="38"/>
      <c r="G1924" s="38"/>
      <c r="H1924" s="38"/>
      <c r="I1924" s="38"/>
      <c r="J1924" s="38"/>
      <c r="K1924" s="38"/>
      <c r="L1924" s="38"/>
      <c r="M1924" s="38"/>
      <c r="QK1924" s="3"/>
      <c r="QL1924" s="1"/>
      <c r="QM1924" s="1"/>
      <c r="QN1924" s="1"/>
      <c r="QO1924" s="1"/>
      <c r="QP1924" s="1"/>
      <c r="QQ1924" s="1"/>
      <c r="QR1924" s="1"/>
    </row>
    <row r="1925" spans="1:460" x14ac:dyDescent="0.2">
      <c r="A1925" s="17"/>
      <c r="B1925" s="18"/>
      <c r="C1925" s="38"/>
      <c r="D1925" s="38"/>
      <c r="E1925" s="38"/>
      <c r="F1925" s="38"/>
      <c r="G1925" s="38"/>
      <c r="H1925" s="38"/>
      <c r="I1925" s="38"/>
      <c r="J1925" s="38"/>
      <c r="K1925" s="38"/>
      <c r="L1925" s="38"/>
      <c r="M1925" s="38"/>
      <c r="QK1925" s="3"/>
      <c r="QL1925" s="1"/>
      <c r="QM1925" s="1"/>
      <c r="QN1925" s="1"/>
      <c r="QO1925" s="1"/>
      <c r="QP1925" s="1"/>
      <c r="QQ1925" s="1"/>
      <c r="QR1925" s="1"/>
    </row>
    <row r="1926" spans="1:460" x14ac:dyDescent="0.2">
      <c r="A1926" s="17"/>
      <c r="B1926" s="18"/>
      <c r="C1926" s="38"/>
      <c r="D1926" s="38"/>
      <c r="E1926" s="38"/>
      <c r="F1926" s="38"/>
      <c r="G1926" s="38"/>
      <c r="H1926" s="38"/>
      <c r="I1926" s="38"/>
      <c r="J1926" s="38"/>
      <c r="K1926" s="38"/>
      <c r="L1926" s="38"/>
      <c r="M1926" s="38"/>
      <c r="QK1926" s="3"/>
      <c r="QL1926" s="1"/>
      <c r="QM1926" s="1"/>
      <c r="QN1926" s="1"/>
      <c r="QO1926" s="1"/>
      <c r="QP1926" s="1"/>
      <c r="QQ1926" s="1"/>
      <c r="QR1926" s="1"/>
    </row>
    <row r="1927" spans="1:460" x14ac:dyDescent="0.2">
      <c r="A1927" s="17"/>
      <c r="B1927" s="18"/>
      <c r="C1927" s="38"/>
      <c r="D1927" s="38"/>
      <c r="E1927" s="38"/>
      <c r="F1927" s="38"/>
      <c r="G1927" s="38"/>
      <c r="H1927" s="38"/>
      <c r="I1927" s="38"/>
      <c r="J1927" s="38"/>
      <c r="K1927" s="38"/>
      <c r="L1927" s="38"/>
      <c r="M1927" s="38"/>
      <c r="QK1927" s="3"/>
      <c r="QL1927" s="1"/>
      <c r="QM1927" s="1"/>
      <c r="QN1927" s="1"/>
      <c r="QO1927" s="1"/>
      <c r="QP1927" s="1"/>
      <c r="QQ1927" s="1"/>
      <c r="QR1927" s="1"/>
    </row>
    <row r="1928" spans="1:460" x14ac:dyDescent="0.2">
      <c r="A1928" s="17"/>
      <c r="B1928" s="18"/>
      <c r="C1928" s="38"/>
      <c r="D1928" s="38"/>
      <c r="E1928" s="38"/>
      <c r="F1928" s="38"/>
      <c r="G1928" s="38"/>
      <c r="H1928" s="38"/>
      <c r="I1928" s="38"/>
      <c r="J1928" s="38"/>
      <c r="K1928" s="38"/>
      <c r="L1928" s="38"/>
      <c r="M1928" s="38"/>
      <c r="QK1928" s="3"/>
      <c r="QL1928" s="1"/>
      <c r="QM1928" s="1"/>
      <c r="QN1928" s="1"/>
      <c r="QO1928" s="1"/>
      <c r="QP1928" s="1"/>
      <c r="QQ1928" s="1"/>
      <c r="QR1928" s="1"/>
    </row>
    <row r="1929" spans="1:460" x14ac:dyDescent="0.2">
      <c r="A1929" s="17"/>
      <c r="B1929" s="18"/>
      <c r="C1929" s="38"/>
      <c r="D1929" s="38"/>
      <c r="E1929" s="38"/>
      <c r="F1929" s="38"/>
      <c r="G1929" s="38"/>
      <c r="H1929" s="38"/>
      <c r="I1929" s="38"/>
      <c r="J1929" s="38"/>
      <c r="K1929" s="38"/>
      <c r="L1929" s="38"/>
      <c r="M1929" s="38"/>
      <c r="QK1929" s="3"/>
      <c r="QL1929" s="1"/>
      <c r="QM1929" s="1"/>
      <c r="QN1929" s="1"/>
      <c r="QO1929" s="1"/>
      <c r="QP1929" s="1"/>
      <c r="QQ1929" s="1"/>
      <c r="QR1929" s="1"/>
    </row>
    <row r="1930" spans="1:460" x14ac:dyDescent="0.2">
      <c r="A1930" s="17"/>
      <c r="B1930" s="18"/>
      <c r="C1930" s="38"/>
      <c r="D1930" s="38"/>
      <c r="E1930" s="38"/>
      <c r="F1930" s="38"/>
      <c r="G1930" s="38"/>
      <c r="H1930" s="38"/>
      <c r="I1930" s="38"/>
      <c r="J1930" s="38"/>
      <c r="K1930" s="38"/>
      <c r="L1930" s="38"/>
      <c r="M1930" s="38"/>
      <c r="QK1930" s="3"/>
      <c r="QL1930" s="1"/>
      <c r="QM1930" s="1"/>
      <c r="QN1930" s="1"/>
      <c r="QO1930" s="1"/>
      <c r="QP1930" s="1"/>
      <c r="QQ1930" s="1"/>
      <c r="QR1930" s="1"/>
    </row>
    <row r="1931" spans="1:460" x14ac:dyDescent="0.2">
      <c r="A1931" s="17"/>
      <c r="B1931" s="18"/>
      <c r="C1931" s="38"/>
      <c r="D1931" s="38"/>
      <c r="E1931" s="38"/>
      <c r="F1931" s="38"/>
      <c r="G1931" s="38"/>
      <c r="H1931" s="38"/>
      <c r="I1931" s="38"/>
      <c r="J1931" s="38"/>
      <c r="K1931" s="38"/>
      <c r="L1931" s="38"/>
      <c r="M1931" s="38"/>
      <c r="QK1931" s="3"/>
      <c r="QL1931" s="1"/>
      <c r="QM1931" s="1"/>
      <c r="QN1931" s="1"/>
      <c r="QO1931" s="1"/>
      <c r="QP1931" s="1"/>
      <c r="QQ1931" s="1"/>
      <c r="QR1931" s="1"/>
    </row>
    <row r="1932" spans="1:460" x14ac:dyDescent="0.2">
      <c r="A1932" s="17"/>
      <c r="B1932" s="18"/>
      <c r="C1932" s="38"/>
      <c r="D1932" s="38"/>
      <c r="E1932" s="38"/>
      <c r="F1932" s="38"/>
      <c r="G1932" s="38"/>
      <c r="H1932" s="38"/>
      <c r="I1932" s="38"/>
      <c r="J1932" s="38"/>
      <c r="K1932" s="38"/>
      <c r="L1932" s="38"/>
      <c r="M1932" s="38"/>
      <c r="QK1932" s="3"/>
      <c r="QL1932" s="1"/>
      <c r="QM1932" s="1"/>
      <c r="QN1932" s="1"/>
      <c r="QO1932" s="1"/>
      <c r="QP1932" s="1"/>
      <c r="QQ1932" s="1"/>
      <c r="QR1932" s="1"/>
    </row>
    <row r="1933" spans="1:460" x14ac:dyDescent="0.2">
      <c r="A1933" s="17"/>
      <c r="B1933" s="18"/>
      <c r="C1933" s="38"/>
      <c r="D1933" s="38"/>
      <c r="E1933" s="38"/>
      <c r="F1933" s="38"/>
      <c r="G1933" s="38"/>
      <c r="H1933" s="38"/>
      <c r="I1933" s="38"/>
      <c r="J1933" s="38"/>
      <c r="K1933" s="38"/>
      <c r="L1933" s="38"/>
      <c r="M1933" s="38"/>
      <c r="QK1933" s="3"/>
      <c r="QL1933" s="1"/>
      <c r="QM1933" s="1"/>
      <c r="QN1933" s="1"/>
      <c r="QO1933" s="1"/>
      <c r="QP1933" s="1"/>
      <c r="QQ1933" s="1"/>
      <c r="QR1933" s="1"/>
    </row>
    <row r="1934" spans="1:460" x14ac:dyDescent="0.2">
      <c r="A1934" s="17"/>
      <c r="B1934" s="18"/>
      <c r="C1934" s="38"/>
      <c r="D1934" s="38"/>
      <c r="E1934" s="38"/>
      <c r="F1934" s="38"/>
      <c r="G1934" s="38"/>
      <c r="H1934" s="38"/>
      <c r="I1934" s="38"/>
      <c r="J1934" s="38"/>
      <c r="K1934" s="38"/>
      <c r="L1934" s="38"/>
      <c r="M1934" s="38"/>
      <c r="QK1934" s="3"/>
      <c r="QL1934" s="1"/>
      <c r="QM1934" s="1"/>
      <c r="QN1934" s="1"/>
      <c r="QO1934" s="1"/>
      <c r="QP1934" s="1"/>
      <c r="QQ1934" s="1"/>
      <c r="QR1934" s="1"/>
    </row>
    <row r="1935" spans="1:460" x14ac:dyDescent="0.2">
      <c r="A1935" s="17"/>
      <c r="B1935" s="18"/>
      <c r="C1935" s="38"/>
      <c r="D1935" s="38"/>
      <c r="E1935" s="38"/>
      <c r="F1935" s="38"/>
      <c r="G1935" s="38"/>
      <c r="H1935" s="38"/>
      <c r="I1935" s="38"/>
      <c r="J1935" s="38"/>
      <c r="K1935" s="38"/>
      <c r="L1935" s="38"/>
      <c r="M1935" s="38"/>
      <c r="QK1935" s="3"/>
      <c r="QL1935" s="1"/>
      <c r="QM1935" s="1"/>
      <c r="QN1935" s="1"/>
      <c r="QO1935" s="1"/>
      <c r="QP1935" s="1"/>
      <c r="QQ1935" s="1"/>
      <c r="QR1935" s="1"/>
    </row>
    <row r="1936" spans="1:460" x14ac:dyDescent="0.2">
      <c r="A1936" s="17"/>
      <c r="B1936" s="18"/>
      <c r="C1936" s="38"/>
      <c r="D1936" s="38"/>
      <c r="E1936" s="38"/>
      <c r="F1936" s="38"/>
      <c r="G1936" s="38"/>
      <c r="H1936" s="38"/>
      <c r="I1936" s="38"/>
      <c r="J1936" s="38"/>
      <c r="K1936" s="38"/>
      <c r="L1936" s="38"/>
      <c r="M1936" s="38"/>
      <c r="QK1936" s="3"/>
      <c r="QL1936" s="1"/>
      <c r="QM1936" s="1"/>
      <c r="QN1936" s="1"/>
      <c r="QO1936" s="1"/>
      <c r="QP1936" s="1"/>
      <c r="QQ1936" s="1"/>
      <c r="QR1936" s="1"/>
    </row>
    <row r="1937" spans="1:460" x14ac:dyDescent="0.2">
      <c r="A1937" s="17"/>
      <c r="B1937" s="18"/>
      <c r="C1937" s="38"/>
      <c r="D1937" s="38"/>
      <c r="E1937" s="38"/>
      <c r="F1937" s="38"/>
      <c r="G1937" s="38"/>
      <c r="H1937" s="38"/>
      <c r="I1937" s="38"/>
      <c r="J1937" s="38"/>
      <c r="K1937" s="38"/>
      <c r="L1937" s="38"/>
      <c r="M1937" s="38"/>
      <c r="QK1937" s="3"/>
      <c r="QL1937" s="1"/>
      <c r="QM1937" s="1"/>
      <c r="QN1937" s="1"/>
      <c r="QO1937" s="1"/>
      <c r="QP1937" s="1"/>
      <c r="QQ1937" s="1"/>
      <c r="QR1937" s="1"/>
    </row>
    <row r="1938" spans="1:460" x14ac:dyDescent="0.2">
      <c r="A1938" s="17"/>
      <c r="B1938" s="18"/>
      <c r="C1938" s="38"/>
      <c r="D1938" s="38"/>
      <c r="E1938" s="38"/>
      <c r="F1938" s="38"/>
      <c r="G1938" s="38"/>
      <c r="H1938" s="38"/>
      <c r="I1938" s="38"/>
      <c r="J1938" s="38"/>
      <c r="K1938" s="38"/>
      <c r="L1938" s="38"/>
      <c r="M1938" s="38"/>
      <c r="QK1938" s="3"/>
      <c r="QL1938" s="1"/>
      <c r="QM1938" s="1"/>
      <c r="QN1938" s="1"/>
      <c r="QO1938" s="1"/>
      <c r="QP1938" s="1"/>
      <c r="QQ1938" s="1"/>
      <c r="QR1938" s="1"/>
    </row>
    <row r="1939" spans="1:460" x14ac:dyDescent="0.2">
      <c r="A1939" s="17"/>
      <c r="B1939" s="18"/>
      <c r="C1939" s="38"/>
      <c r="D1939" s="38"/>
      <c r="E1939" s="38"/>
      <c r="F1939" s="38"/>
      <c r="G1939" s="38"/>
      <c r="H1939" s="38"/>
      <c r="I1939" s="38"/>
      <c r="J1939" s="38"/>
      <c r="K1939" s="38"/>
      <c r="L1939" s="38"/>
      <c r="M1939" s="38"/>
      <c r="QK1939" s="3"/>
      <c r="QL1939" s="1"/>
      <c r="QM1939" s="1"/>
      <c r="QN1939" s="1"/>
      <c r="QO1939" s="1"/>
      <c r="QP1939" s="1"/>
      <c r="QQ1939" s="1"/>
      <c r="QR1939" s="1"/>
    </row>
    <row r="1940" spans="1:460" x14ac:dyDescent="0.2">
      <c r="A1940" s="17"/>
      <c r="B1940" s="18"/>
      <c r="C1940" s="38"/>
      <c r="D1940" s="38"/>
      <c r="E1940" s="38"/>
      <c r="F1940" s="38"/>
      <c r="G1940" s="38"/>
      <c r="H1940" s="38"/>
      <c r="I1940" s="38"/>
      <c r="J1940" s="38"/>
      <c r="K1940" s="38"/>
      <c r="L1940" s="38"/>
      <c r="M1940" s="38"/>
      <c r="QK1940" s="3"/>
      <c r="QL1940" s="1"/>
      <c r="QM1940" s="1"/>
      <c r="QN1940" s="1"/>
      <c r="QO1940" s="1"/>
      <c r="QP1940" s="1"/>
      <c r="QQ1940" s="1"/>
      <c r="QR1940" s="1"/>
    </row>
    <row r="1941" spans="1:460" x14ac:dyDescent="0.2">
      <c r="A1941" s="17"/>
      <c r="B1941" s="18"/>
      <c r="C1941" s="38"/>
      <c r="D1941" s="38"/>
      <c r="E1941" s="38"/>
      <c r="F1941" s="38"/>
      <c r="G1941" s="38"/>
      <c r="H1941" s="38"/>
      <c r="I1941" s="38"/>
      <c r="J1941" s="38"/>
      <c r="K1941" s="38"/>
      <c r="L1941" s="38"/>
      <c r="M1941" s="38"/>
      <c r="QK1941" s="3"/>
      <c r="QL1941" s="1"/>
      <c r="QM1941" s="1"/>
      <c r="QN1941" s="1"/>
      <c r="QO1941" s="1"/>
      <c r="QP1941" s="1"/>
      <c r="QQ1941" s="1"/>
      <c r="QR1941" s="1"/>
    </row>
    <row r="1942" spans="1:460" x14ac:dyDescent="0.2">
      <c r="A1942" s="17"/>
      <c r="B1942" s="18"/>
      <c r="C1942" s="38"/>
      <c r="D1942" s="38"/>
      <c r="E1942" s="38"/>
      <c r="F1942" s="38"/>
      <c r="G1942" s="38"/>
      <c r="H1942" s="38"/>
      <c r="I1942" s="38"/>
      <c r="J1942" s="38"/>
      <c r="K1942" s="38"/>
      <c r="L1942" s="38"/>
      <c r="M1942" s="38"/>
      <c r="QK1942" s="3"/>
      <c r="QL1942" s="1"/>
      <c r="QM1942" s="1"/>
      <c r="QN1942" s="1"/>
      <c r="QO1942" s="1"/>
      <c r="QP1942" s="1"/>
      <c r="QQ1942" s="1"/>
      <c r="QR1942" s="1"/>
    </row>
    <row r="1943" spans="1:460" x14ac:dyDescent="0.2">
      <c r="A1943" s="17"/>
      <c r="B1943" s="18"/>
      <c r="C1943" s="38"/>
      <c r="D1943" s="38"/>
      <c r="E1943" s="38"/>
      <c r="F1943" s="38"/>
      <c r="G1943" s="38"/>
      <c r="H1943" s="38"/>
      <c r="I1943" s="38"/>
      <c r="J1943" s="38"/>
      <c r="K1943" s="38"/>
      <c r="L1943" s="38"/>
      <c r="M1943" s="38"/>
      <c r="QK1943" s="3"/>
      <c r="QL1943" s="1"/>
      <c r="QM1943" s="1"/>
      <c r="QN1943" s="1"/>
      <c r="QO1943" s="1"/>
      <c r="QP1943" s="1"/>
      <c r="QQ1943" s="1"/>
      <c r="QR1943" s="1"/>
    </row>
    <row r="1944" spans="1:460" x14ac:dyDescent="0.2">
      <c r="A1944" s="17"/>
      <c r="B1944" s="18"/>
      <c r="C1944" s="38"/>
      <c r="D1944" s="38"/>
      <c r="E1944" s="38"/>
      <c r="F1944" s="38"/>
      <c r="G1944" s="38"/>
      <c r="H1944" s="38"/>
      <c r="I1944" s="38"/>
      <c r="J1944" s="38"/>
      <c r="K1944" s="38"/>
      <c r="L1944" s="38"/>
      <c r="M1944" s="38"/>
      <c r="QK1944" s="3"/>
      <c r="QL1944" s="1"/>
      <c r="QM1944" s="1"/>
      <c r="QN1944" s="1"/>
      <c r="QO1944" s="1"/>
      <c r="QP1944" s="1"/>
      <c r="QQ1944" s="1"/>
      <c r="QR1944" s="1"/>
    </row>
    <row r="1945" spans="1:460" x14ac:dyDescent="0.2">
      <c r="A1945" s="17"/>
      <c r="B1945" s="18"/>
      <c r="C1945" s="38"/>
      <c r="D1945" s="38"/>
      <c r="E1945" s="38"/>
      <c r="F1945" s="38"/>
      <c r="G1945" s="38"/>
      <c r="H1945" s="38"/>
      <c r="I1945" s="38"/>
      <c r="J1945" s="38"/>
      <c r="K1945" s="38"/>
      <c r="L1945" s="38"/>
      <c r="M1945" s="38"/>
      <c r="QK1945" s="3"/>
      <c r="QL1945" s="1"/>
      <c r="QM1945" s="1"/>
      <c r="QN1945" s="1"/>
      <c r="QO1945" s="1"/>
      <c r="QP1945" s="1"/>
      <c r="QQ1945" s="1"/>
      <c r="QR1945" s="1"/>
    </row>
    <row r="1946" spans="1:460" x14ac:dyDescent="0.2">
      <c r="A1946" s="17"/>
      <c r="B1946" s="18"/>
      <c r="C1946" s="38"/>
      <c r="D1946" s="38"/>
      <c r="E1946" s="38"/>
      <c r="F1946" s="38"/>
      <c r="G1946" s="38"/>
      <c r="H1946" s="38"/>
      <c r="I1946" s="38"/>
      <c r="J1946" s="38"/>
      <c r="K1946" s="38"/>
      <c r="L1946" s="38"/>
      <c r="M1946" s="38"/>
      <c r="QK1946" s="3"/>
      <c r="QL1946" s="1"/>
      <c r="QM1946" s="1"/>
      <c r="QN1946" s="1"/>
      <c r="QO1946" s="1"/>
      <c r="QP1946" s="1"/>
      <c r="QQ1946" s="1"/>
      <c r="QR1946" s="1"/>
    </row>
    <row r="1947" spans="1:460" x14ac:dyDescent="0.2">
      <c r="A1947" s="17"/>
      <c r="B1947" s="18"/>
      <c r="C1947" s="38"/>
      <c r="D1947" s="38"/>
      <c r="E1947" s="38"/>
      <c r="F1947" s="38"/>
      <c r="G1947" s="38"/>
      <c r="H1947" s="38"/>
      <c r="I1947" s="38"/>
      <c r="J1947" s="38"/>
      <c r="K1947" s="38"/>
      <c r="L1947" s="38"/>
      <c r="M1947" s="38"/>
      <c r="QK1947" s="3"/>
      <c r="QL1947" s="1"/>
      <c r="QM1947" s="1"/>
      <c r="QN1947" s="1"/>
      <c r="QO1947" s="1"/>
      <c r="QP1947" s="1"/>
      <c r="QQ1947" s="1"/>
      <c r="QR1947" s="1"/>
    </row>
    <row r="1948" spans="1:460" x14ac:dyDescent="0.2">
      <c r="A1948" s="17"/>
      <c r="B1948" s="18"/>
      <c r="C1948" s="38"/>
      <c r="D1948" s="38"/>
      <c r="E1948" s="38"/>
      <c r="F1948" s="38"/>
      <c r="G1948" s="38"/>
      <c r="H1948" s="38"/>
      <c r="I1948" s="38"/>
      <c r="J1948" s="38"/>
      <c r="K1948" s="38"/>
      <c r="L1948" s="38"/>
      <c r="M1948" s="38"/>
      <c r="QK1948" s="3"/>
      <c r="QL1948" s="1"/>
      <c r="QM1948" s="1"/>
      <c r="QN1948" s="1"/>
      <c r="QO1948" s="1"/>
      <c r="QP1948" s="1"/>
      <c r="QQ1948" s="1"/>
      <c r="QR1948" s="1"/>
    </row>
    <row r="1949" spans="1:460" x14ac:dyDescent="0.2">
      <c r="A1949" s="17"/>
      <c r="B1949" s="18"/>
      <c r="C1949" s="38"/>
      <c r="D1949" s="38"/>
      <c r="E1949" s="38"/>
      <c r="F1949" s="38"/>
      <c r="G1949" s="38"/>
      <c r="H1949" s="38"/>
      <c r="I1949" s="38"/>
      <c r="J1949" s="38"/>
      <c r="K1949" s="38"/>
      <c r="L1949" s="38"/>
      <c r="M1949" s="38"/>
      <c r="QK1949" s="3"/>
      <c r="QL1949" s="1"/>
      <c r="QM1949" s="1"/>
      <c r="QN1949" s="1"/>
      <c r="QO1949" s="1"/>
      <c r="QP1949" s="1"/>
      <c r="QQ1949" s="1"/>
      <c r="QR1949" s="1"/>
    </row>
    <row r="1950" spans="1:460" x14ac:dyDescent="0.2">
      <c r="A1950" s="17"/>
      <c r="B1950" s="18"/>
      <c r="C1950" s="38"/>
      <c r="D1950" s="38"/>
      <c r="E1950" s="38"/>
      <c r="F1950" s="38"/>
      <c r="G1950" s="38"/>
      <c r="H1950" s="38"/>
      <c r="I1950" s="38"/>
      <c r="J1950" s="38"/>
      <c r="K1950" s="38"/>
      <c r="L1950" s="38"/>
      <c r="M1950" s="38"/>
      <c r="QK1950" s="3"/>
      <c r="QL1950" s="1"/>
      <c r="QM1950" s="1"/>
      <c r="QN1950" s="1"/>
      <c r="QO1950" s="1"/>
      <c r="QP1950" s="1"/>
      <c r="QQ1950" s="1"/>
      <c r="QR1950" s="1"/>
    </row>
    <row r="1951" spans="1:460" x14ac:dyDescent="0.2">
      <c r="A1951" s="17"/>
      <c r="B1951" s="18"/>
      <c r="C1951" s="38"/>
      <c r="D1951" s="38"/>
      <c r="E1951" s="38"/>
      <c r="F1951" s="38"/>
      <c r="G1951" s="38"/>
      <c r="H1951" s="38"/>
      <c r="I1951" s="38"/>
      <c r="J1951" s="38"/>
      <c r="K1951" s="38"/>
      <c r="L1951" s="38"/>
      <c r="M1951" s="38"/>
      <c r="QK1951" s="3"/>
      <c r="QL1951" s="1"/>
      <c r="QM1951" s="1"/>
      <c r="QN1951" s="1"/>
      <c r="QO1951" s="1"/>
      <c r="QP1951" s="1"/>
      <c r="QQ1951" s="1"/>
      <c r="QR1951" s="1"/>
    </row>
    <row r="1952" spans="1:460" x14ac:dyDescent="0.2">
      <c r="A1952" s="17"/>
      <c r="B1952" s="18"/>
      <c r="C1952" s="38"/>
      <c r="D1952" s="38"/>
      <c r="E1952" s="38"/>
      <c r="F1952" s="38"/>
      <c r="G1952" s="38"/>
      <c r="H1952" s="38"/>
      <c r="I1952" s="38"/>
      <c r="J1952" s="38"/>
      <c r="K1952" s="38"/>
      <c r="L1952" s="38"/>
      <c r="M1952" s="38"/>
      <c r="QK1952" s="3"/>
      <c r="QL1952" s="1"/>
      <c r="QM1952" s="1"/>
      <c r="QN1952" s="1"/>
      <c r="QO1952" s="1"/>
      <c r="QP1952" s="1"/>
      <c r="QQ1952" s="1"/>
      <c r="QR1952" s="1"/>
    </row>
    <row r="1953" spans="1:460" x14ac:dyDescent="0.2">
      <c r="A1953" s="17"/>
      <c r="B1953" s="18"/>
      <c r="C1953" s="38"/>
      <c r="D1953" s="38"/>
      <c r="E1953" s="38"/>
      <c r="F1953" s="38"/>
      <c r="G1953" s="38"/>
      <c r="H1953" s="38"/>
      <c r="I1953" s="38"/>
      <c r="J1953" s="38"/>
      <c r="K1953" s="38"/>
      <c r="L1953" s="38"/>
      <c r="M1953" s="38"/>
      <c r="QK1953" s="3"/>
      <c r="QL1953" s="1"/>
      <c r="QM1953" s="1"/>
      <c r="QN1953" s="1"/>
      <c r="QO1953" s="1"/>
      <c r="QP1953" s="1"/>
      <c r="QQ1953" s="1"/>
      <c r="QR1953" s="1"/>
    </row>
    <row r="1954" spans="1:460" x14ac:dyDescent="0.2">
      <c r="A1954" s="17"/>
      <c r="B1954" s="18"/>
      <c r="C1954" s="38"/>
      <c r="D1954" s="38"/>
      <c r="E1954" s="38"/>
      <c r="F1954" s="38"/>
      <c r="G1954" s="38"/>
      <c r="H1954" s="38"/>
      <c r="I1954" s="38"/>
      <c r="J1954" s="38"/>
      <c r="K1954" s="38"/>
      <c r="L1954" s="38"/>
      <c r="M1954" s="38"/>
      <c r="QK1954" s="3"/>
      <c r="QL1954" s="1"/>
      <c r="QM1954" s="1"/>
      <c r="QN1954" s="1"/>
      <c r="QO1954" s="1"/>
      <c r="QP1954" s="1"/>
      <c r="QQ1954" s="1"/>
      <c r="QR1954" s="1"/>
    </row>
    <row r="1955" spans="1:460" x14ac:dyDescent="0.2">
      <c r="A1955" s="17"/>
      <c r="B1955" s="18"/>
      <c r="C1955" s="38"/>
      <c r="D1955" s="38"/>
      <c r="E1955" s="38"/>
      <c r="F1955" s="38"/>
      <c r="G1955" s="38"/>
      <c r="H1955" s="38"/>
      <c r="I1955" s="38"/>
      <c r="J1955" s="38"/>
      <c r="K1955" s="38"/>
      <c r="L1955" s="38"/>
      <c r="M1955" s="38"/>
      <c r="QK1955" s="3"/>
      <c r="QL1955" s="1"/>
      <c r="QM1955" s="1"/>
      <c r="QN1955" s="1"/>
      <c r="QO1955" s="1"/>
      <c r="QP1955" s="1"/>
      <c r="QQ1955" s="1"/>
      <c r="QR1955" s="1"/>
    </row>
    <row r="1956" spans="1:460" x14ac:dyDescent="0.2">
      <c r="A1956" s="17"/>
      <c r="B1956" s="18"/>
      <c r="C1956" s="38"/>
      <c r="D1956" s="38"/>
      <c r="E1956" s="38"/>
      <c r="F1956" s="38"/>
      <c r="G1956" s="38"/>
      <c r="H1956" s="38"/>
      <c r="I1956" s="38"/>
      <c r="J1956" s="38"/>
      <c r="K1956" s="38"/>
      <c r="L1956" s="38"/>
      <c r="M1956" s="38"/>
      <c r="QK1956" s="3"/>
      <c r="QL1956" s="1"/>
      <c r="QM1956" s="1"/>
      <c r="QN1956" s="1"/>
      <c r="QO1956" s="1"/>
      <c r="QP1956" s="1"/>
      <c r="QQ1956" s="1"/>
      <c r="QR1956" s="1"/>
    </row>
    <row r="1957" spans="1:460" x14ac:dyDescent="0.2">
      <c r="A1957" s="17"/>
      <c r="B1957" s="18"/>
      <c r="C1957" s="38"/>
      <c r="D1957" s="38"/>
      <c r="E1957" s="38"/>
      <c r="F1957" s="38"/>
      <c r="G1957" s="38"/>
      <c r="H1957" s="38"/>
      <c r="I1957" s="38"/>
      <c r="J1957" s="38"/>
      <c r="K1957" s="38"/>
      <c r="L1957" s="38"/>
      <c r="M1957" s="38"/>
      <c r="QK1957" s="3"/>
      <c r="QL1957" s="1"/>
      <c r="QM1957" s="1"/>
      <c r="QN1957" s="1"/>
      <c r="QO1957" s="1"/>
      <c r="QP1957" s="1"/>
      <c r="QQ1957" s="1"/>
      <c r="QR1957" s="1"/>
    </row>
    <row r="1958" spans="1:460" x14ac:dyDescent="0.2">
      <c r="A1958" s="17"/>
      <c r="B1958" s="18"/>
      <c r="C1958" s="38"/>
      <c r="D1958" s="38"/>
      <c r="E1958" s="38"/>
      <c r="F1958" s="38"/>
      <c r="G1958" s="38"/>
      <c r="H1958" s="38"/>
      <c r="I1958" s="38"/>
      <c r="J1958" s="38"/>
      <c r="K1958" s="38"/>
      <c r="L1958" s="38"/>
      <c r="M1958" s="38"/>
      <c r="QK1958" s="3"/>
      <c r="QL1958" s="1"/>
      <c r="QM1958" s="1"/>
      <c r="QN1958" s="1"/>
      <c r="QO1958" s="1"/>
      <c r="QP1958" s="1"/>
      <c r="QQ1958" s="1"/>
      <c r="QR1958" s="1"/>
    </row>
    <row r="1959" spans="1:460" x14ac:dyDescent="0.2">
      <c r="A1959" s="17"/>
      <c r="B1959" s="18"/>
      <c r="C1959" s="38"/>
      <c r="D1959" s="38"/>
      <c r="E1959" s="38"/>
      <c r="F1959" s="38"/>
      <c r="G1959" s="38"/>
      <c r="H1959" s="38"/>
      <c r="I1959" s="38"/>
      <c r="J1959" s="38"/>
      <c r="K1959" s="38"/>
      <c r="L1959" s="38"/>
      <c r="M1959" s="38"/>
      <c r="QK1959" s="3"/>
      <c r="QL1959" s="1"/>
      <c r="QM1959" s="1"/>
      <c r="QN1959" s="1"/>
      <c r="QO1959" s="1"/>
      <c r="QP1959" s="1"/>
      <c r="QQ1959" s="1"/>
      <c r="QR1959" s="1"/>
    </row>
    <row r="1960" spans="1:460" x14ac:dyDescent="0.2">
      <c r="A1960" s="17"/>
      <c r="B1960" s="18"/>
      <c r="C1960" s="38"/>
      <c r="D1960" s="38"/>
      <c r="E1960" s="38"/>
      <c r="F1960" s="38"/>
      <c r="G1960" s="38"/>
      <c r="H1960" s="38"/>
      <c r="I1960" s="38"/>
      <c r="J1960" s="38"/>
      <c r="K1960" s="38"/>
      <c r="L1960" s="38"/>
      <c r="M1960" s="38"/>
      <c r="QK1960" s="3"/>
      <c r="QL1960" s="1"/>
      <c r="QM1960" s="1"/>
      <c r="QN1960" s="1"/>
      <c r="QO1960" s="1"/>
      <c r="QP1960" s="1"/>
      <c r="QQ1960" s="1"/>
      <c r="QR1960" s="1"/>
    </row>
    <row r="1961" spans="1:460" x14ac:dyDescent="0.2">
      <c r="A1961" s="17"/>
      <c r="B1961" s="18"/>
      <c r="C1961" s="38"/>
      <c r="D1961" s="38"/>
      <c r="E1961" s="38"/>
      <c r="F1961" s="38"/>
      <c r="G1961" s="38"/>
      <c r="H1961" s="38"/>
      <c r="I1961" s="38"/>
      <c r="J1961" s="38"/>
      <c r="K1961" s="38"/>
      <c r="L1961" s="38"/>
      <c r="M1961" s="38"/>
      <c r="QK1961" s="3"/>
      <c r="QL1961" s="1"/>
      <c r="QM1961" s="1"/>
      <c r="QN1961" s="1"/>
      <c r="QO1961" s="1"/>
      <c r="QP1961" s="1"/>
      <c r="QQ1961" s="1"/>
      <c r="QR1961" s="1"/>
    </row>
    <row r="1962" spans="1:460" x14ac:dyDescent="0.2">
      <c r="A1962" s="17"/>
      <c r="B1962" s="18"/>
      <c r="C1962" s="38"/>
      <c r="D1962" s="38"/>
      <c r="E1962" s="38"/>
      <c r="F1962" s="38"/>
      <c r="G1962" s="38"/>
      <c r="H1962" s="38"/>
      <c r="I1962" s="38"/>
      <c r="J1962" s="38"/>
      <c r="K1962" s="38"/>
      <c r="L1962" s="38"/>
      <c r="M1962" s="38"/>
      <c r="QK1962" s="3"/>
      <c r="QL1962" s="1"/>
      <c r="QM1962" s="1"/>
      <c r="QN1962" s="1"/>
      <c r="QO1962" s="1"/>
      <c r="QP1962" s="1"/>
      <c r="QQ1962" s="1"/>
      <c r="QR1962" s="1"/>
    </row>
    <row r="1963" spans="1:460" x14ac:dyDescent="0.2">
      <c r="A1963" s="17"/>
      <c r="B1963" s="18"/>
      <c r="C1963" s="38"/>
      <c r="D1963" s="38"/>
      <c r="E1963" s="38"/>
      <c r="F1963" s="38"/>
      <c r="G1963" s="38"/>
      <c r="H1963" s="38"/>
      <c r="I1963" s="38"/>
      <c r="J1963" s="38"/>
      <c r="K1963" s="38"/>
      <c r="L1963" s="38"/>
      <c r="M1963" s="38"/>
      <c r="QK1963" s="3"/>
      <c r="QL1963" s="1"/>
      <c r="QM1963" s="1"/>
      <c r="QN1963" s="1"/>
      <c r="QO1963" s="1"/>
      <c r="QP1963" s="1"/>
      <c r="QQ1963" s="1"/>
      <c r="QR1963" s="1"/>
    </row>
    <row r="1964" spans="1:460" x14ac:dyDescent="0.2">
      <c r="A1964" s="17"/>
      <c r="B1964" s="18"/>
      <c r="C1964" s="38"/>
      <c r="D1964" s="38"/>
      <c r="E1964" s="38"/>
      <c r="F1964" s="38"/>
      <c r="G1964" s="38"/>
      <c r="H1964" s="38"/>
      <c r="I1964" s="38"/>
      <c r="J1964" s="38"/>
      <c r="K1964" s="38"/>
      <c r="L1964" s="38"/>
      <c r="M1964" s="38"/>
      <c r="QK1964" s="3"/>
      <c r="QL1964" s="1"/>
      <c r="QM1964" s="1"/>
      <c r="QN1964" s="1"/>
      <c r="QO1964" s="1"/>
      <c r="QP1964" s="1"/>
      <c r="QQ1964" s="1"/>
      <c r="QR1964" s="1"/>
    </row>
    <row r="1965" spans="1:460" x14ac:dyDescent="0.2">
      <c r="A1965" s="17"/>
      <c r="B1965" s="18"/>
      <c r="C1965" s="38"/>
      <c r="D1965" s="38"/>
      <c r="E1965" s="38"/>
      <c r="F1965" s="38"/>
      <c r="G1965" s="38"/>
      <c r="H1965" s="38"/>
      <c r="I1965" s="38"/>
      <c r="J1965" s="38"/>
      <c r="K1965" s="38"/>
      <c r="L1965" s="38"/>
      <c r="M1965" s="38"/>
      <c r="QK1965" s="3"/>
      <c r="QL1965" s="1"/>
      <c r="QM1965" s="1"/>
      <c r="QN1965" s="1"/>
      <c r="QO1965" s="1"/>
      <c r="QP1965" s="1"/>
      <c r="QQ1965" s="1"/>
      <c r="QR1965" s="1"/>
    </row>
    <row r="1966" spans="1:460" x14ac:dyDescent="0.2">
      <c r="A1966" s="17"/>
      <c r="B1966" s="18"/>
      <c r="C1966" s="38"/>
      <c r="D1966" s="38"/>
      <c r="E1966" s="38"/>
      <c r="F1966" s="38"/>
      <c r="G1966" s="38"/>
      <c r="H1966" s="38"/>
      <c r="I1966" s="38"/>
      <c r="J1966" s="38"/>
      <c r="K1966" s="38"/>
      <c r="L1966" s="38"/>
      <c r="M1966" s="38"/>
      <c r="QK1966" s="3"/>
      <c r="QL1966" s="1"/>
      <c r="QM1966" s="1"/>
      <c r="QN1966" s="1"/>
      <c r="QO1966" s="1"/>
      <c r="QP1966" s="1"/>
      <c r="QQ1966" s="1"/>
      <c r="QR1966" s="1"/>
    </row>
    <row r="1967" spans="1:460" x14ac:dyDescent="0.2">
      <c r="A1967" s="17"/>
      <c r="B1967" s="18"/>
      <c r="C1967" s="38"/>
      <c r="D1967" s="38"/>
      <c r="E1967" s="38"/>
      <c r="F1967" s="38"/>
      <c r="G1967" s="38"/>
      <c r="H1967" s="38"/>
      <c r="I1967" s="38"/>
      <c r="J1967" s="38"/>
      <c r="K1967" s="38"/>
      <c r="L1967" s="38"/>
      <c r="M1967" s="38"/>
      <c r="QK1967" s="3"/>
      <c r="QL1967" s="1"/>
      <c r="QM1967" s="1"/>
      <c r="QN1967" s="1"/>
      <c r="QO1967" s="1"/>
      <c r="QP1967" s="1"/>
      <c r="QQ1967" s="1"/>
      <c r="QR1967" s="1"/>
    </row>
    <row r="1968" spans="1:460" x14ac:dyDescent="0.2">
      <c r="A1968" s="17"/>
      <c r="B1968" s="18"/>
      <c r="C1968" s="38"/>
      <c r="D1968" s="38"/>
      <c r="E1968" s="38"/>
      <c r="F1968" s="38"/>
      <c r="G1968" s="38"/>
      <c r="H1968" s="38"/>
      <c r="I1968" s="38"/>
      <c r="J1968" s="38"/>
      <c r="K1968" s="38"/>
      <c r="L1968" s="38"/>
      <c r="M1968" s="38"/>
      <c r="QK1968" s="3"/>
      <c r="QL1968" s="1"/>
      <c r="QM1968" s="1"/>
      <c r="QN1968" s="1"/>
      <c r="QO1968" s="1"/>
      <c r="QP1968" s="1"/>
      <c r="QQ1968" s="1"/>
      <c r="QR1968" s="1"/>
    </row>
    <row r="1969" spans="1:460" x14ac:dyDescent="0.2">
      <c r="A1969" s="17"/>
      <c r="B1969" s="18"/>
      <c r="C1969" s="38"/>
      <c r="D1969" s="38"/>
      <c r="E1969" s="38"/>
      <c r="F1969" s="38"/>
      <c r="G1969" s="38"/>
      <c r="H1969" s="38"/>
      <c r="I1969" s="38"/>
      <c r="J1969" s="38"/>
      <c r="K1969" s="38"/>
      <c r="L1969" s="38"/>
      <c r="M1969" s="38"/>
      <c r="QK1969" s="3"/>
      <c r="QL1969" s="1"/>
      <c r="QM1969" s="1"/>
      <c r="QN1969" s="1"/>
      <c r="QO1969" s="1"/>
      <c r="QP1969" s="1"/>
      <c r="QQ1969" s="1"/>
      <c r="QR1969" s="1"/>
    </row>
    <row r="1970" spans="1:460" x14ac:dyDescent="0.2">
      <c r="A1970" s="17"/>
      <c r="B1970" s="18"/>
      <c r="C1970" s="38"/>
      <c r="D1970" s="38"/>
      <c r="E1970" s="38"/>
      <c r="F1970" s="38"/>
      <c r="G1970" s="38"/>
      <c r="H1970" s="38"/>
      <c r="I1970" s="38"/>
      <c r="J1970" s="38"/>
      <c r="K1970" s="38"/>
      <c r="L1970" s="38"/>
      <c r="M1970" s="38"/>
      <c r="QK1970" s="3"/>
      <c r="QL1970" s="1"/>
      <c r="QM1970" s="1"/>
      <c r="QN1970" s="1"/>
      <c r="QO1970" s="1"/>
      <c r="QP1970" s="1"/>
      <c r="QQ1970" s="1"/>
      <c r="QR1970" s="1"/>
    </row>
    <row r="1971" spans="1:460" x14ac:dyDescent="0.2">
      <c r="A1971" s="17"/>
      <c r="B1971" s="18"/>
      <c r="C1971" s="38"/>
      <c r="D1971" s="38"/>
      <c r="E1971" s="38"/>
      <c r="F1971" s="38"/>
      <c r="G1971" s="38"/>
      <c r="H1971" s="38"/>
      <c r="I1971" s="38"/>
      <c r="J1971" s="38"/>
      <c r="K1971" s="38"/>
      <c r="L1971" s="38"/>
      <c r="M1971" s="38"/>
      <c r="QK1971" s="3"/>
      <c r="QL1971" s="1"/>
      <c r="QM1971" s="1"/>
      <c r="QN1971" s="1"/>
      <c r="QO1971" s="1"/>
      <c r="QP1971" s="1"/>
      <c r="QQ1971" s="1"/>
      <c r="QR1971" s="1"/>
    </row>
    <row r="1972" spans="1:460" x14ac:dyDescent="0.2">
      <c r="A1972" s="17"/>
      <c r="B1972" s="18"/>
      <c r="C1972" s="38"/>
      <c r="D1972" s="38"/>
      <c r="E1972" s="38"/>
      <c r="F1972" s="38"/>
      <c r="G1972" s="38"/>
      <c r="H1972" s="38"/>
      <c r="I1972" s="38"/>
      <c r="J1972" s="38"/>
      <c r="K1972" s="38"/>
      <c r="L1972" s="38"/>
      <c r="M1972" s="38"/>
      <c r="QK1972" s="3"/>
      <c r="QL1972" s="1"/>
      <c r="QM1972" s="1"/>
      <c r="QN1972" s="1"/>
      <c r="QO1972" s="1"/>
      <c r="QP1972" s="1"/>
      <c r="QQ1972" s="1"/>
      <c r="QR1972" s="1"/>
    </row>
    <row r="1973" spans="1:460" x14ac:dyDescent="0.2">
      <c r="A1973" s="17"/>
      <c r="B1973" s="18"/>
      <c r="C1973" s="38"/>
      <c r="D1973" s="38"/>
      <c r="E1973" s="38"/>
      <c r="F1973" s="38"/>
      <c r="G1973" s="38"/>
      <c r="H1973" s="38"/>
      <c r="I1973" s="38"/>
      <c r="J1973" s="38"/>
      <c r="K1973" s="38"/>
      <c r="L1973" s="38"/>
      <c r="M1973" s="38"/>
      <c r="QK1973" s="3"/>
      <c r="QL1973" s="1"/>
      <c r="QM1973" s="1"/>
      <c r="QN1973" s="1"/>
      <c r="QO1973" s="1"/>
      <c r="QP1973" s="1"/>
      <c r="QQ1973" s="1"/>
      <c r="QR1973" s="1"/>
    </row>
    <row r="1974" spans="1:460" x14ac:dyDescent="0.2">
      <c r="A1974" s="17"/>
      <c r="B1974" s="18"/>
      <c r="C1974" s="38"/>
      <c r="D1974" s="38"/>
      <c r="E1974" s="38"/>
      <c r="F1974" s="38"/>
      <c r="G1974" s="38"/>
      <c r="H1974" s="38"/>
      <c r="I1974" s="38"/>
      <c r="J1974" s="38"/>
      <c r="K1974" s="38"/>
      <c r="L1974" s="38"/>
      <c r="M1974" s="38"/>
      <c r="QK1974" s="3"/>
      <c r="QL1974" s="1"/>
      <c r="QM1974" s="1"/>
      <c r="QN1974" s="1"/>
      <c r="QO1974" s="1"/>
      <c r="QP1974" s="1"/>
      <c r="QQ1974" s="1"/>
      <c r="QR1974" s="1"/>
    </row>
    <row r="1975" spans="1:460" x14ac:dyDescent="0.2">
      <c r="A1975" s="17"/>
      <c r="B1975" s="18"/>
      <c r="C1975" s="38"/>
      <c r="D1975" s="38"/>
      <c r="E1975" s="38"/>
      <c r="F1975" s="38"/>
      <c r="G1975" s="38"/>
      <c r="H1975" s="38"/>
      <c r="I1975" s="38"/>
      <c r="J1975" s="38"/>
      <c r="K1975" s="38"/>
      <c r="L1975" s="38"/>
      <c r="M1975" s="38"/>
      <c r="QK1975" s="3"/>
      <c r="QL1975" s="1"/>
      <c r="QM1975" s="1"/>
      <c r="QN1975" s="1"/>
      <c r="QO1975" s="1"/>
      <c r="QP1975" s="1"/>
      <c r="QQ1975" s="1"/>
      <c r="QR1975" s="1"/>
    </row>
    <row r="1976" spans="1:460" x14ac:dyDescent="0.2">
      <c r="A1976" s="17"/>
      <c r="B1976" s="18"/>
      <c r="C1976" s="38"/>
      <c r="D1976" s="38"/>
      <c r="E1976" s="38"/>
      <c r="F1976" s="38"/>
      <c r="G1976" s="38"/>
      <c r="H1976" s="38"/>
      <c r="I1976" s="38"/>
      <c r="J1976" s="38"/>
      <c r="K1976" s="38"/>
      <c r="L1976" s="38"/>
      <c r="M1976" s="38"/>
      <c r="QK1976" s="3"/>
      <c r="QL1976" s="1"/>
      <c r="QM1976" s="1"/>
      <c r="QN1976" s="1"/>
      <c r="QO1976" s="1"/>
      <c r="QP1976" s="1"/>
      <c r="QQ1976" s="1"/>
      <c r="QR1976" s="1"/>
    </row>
    <row r="1977" spans="1:460" x14ac:dyDescent="0.2">
      <c r="A1977" s="17"/>
      <c r="B1977" s="18"/>
      <c r="C1977" s="38"/>
      <c r="D1977" s="38"/>
      <c r="E1977" s="38"/>
      <c r="F1977" s="38"/>
      <c r="G1977" s="38"/>
      <c r="H1977" s="38"/>
      <c r="I1977" s="38"/>
      <c r="J1977" s="38"/>
      <c r="K1977" s="38"/>
      <c r="L1977" s="38"/>
      <c r="M1977" s="38"/>
      <c r="QK1977" s="3"/>
      <c r="QL1977" s="1"/>
      <c r="QM1977" s="1"/>
      <c r="QN1977" s="1"/>
      <c r="QO1977" s="1"/>
      <c r="QP1977" s="1"/>
      <c r="QQ1977" s="1"/>
      <c r="QR1977" s="1"/>
    </row>
    <row r="1978" spans="1:460" x14ac:dyDescent="0.2">
      <c r="A1978" s="17"/>
      <c r="B1978" s="18"/>
      <c r="C1978" s="38"/>
      <c r="D1978" s="38"/>
      <c r="E1978" s="38"/>
      <c r="F1978" s="38"/>
      <c r="G1978" s="38"/>
      <c r="H1978" s="38"/>
      <c r="I1978" s="38"/>
      <c r="J1978" s="38"/>
      <c r="K1978" s="38"/>
      <c r="L1978" s="38"/>
      <c r="M1978" s="38"/>
      <c r="QK1978" s="3"/>
      <c r="QL1978" s="1"/>
      <c r="QM1978" s="1"/>
      <c r="QN1978" s="1"/>
      <c r="QO1978" s="1"/>
      <c r="QP1978" s="1"/>
      <c r="QQ1978" s="1"/>
      <c r="QR1978" s="1"/>
    </row>
    <row r="1979" spans="1:460" x14ac:dyDescent="0.2">
      <c r="A1979" s="17"/>
      <c r="B1979" s="18"/>
      <c r="C1979" s="38"/>
      <c r="D1979" s="38"/>
      <c r="E1979" s="38"/>
      <c r="F1979" s="38"/>
      <c r="G1979" s="38"/>
      <c r="H1979" s="38"/>
      <c r="I1979" s="38"/>
      <c r="J1979" s="38"/>
      <c r="K1979" s="38"/>
      <c r="L1979" s="38"/>
      <c r="M1979" s="38"/>
      <c r="QK1979" s="3"/>
      <c r="QL1979" s="1"/>
      <c r="QM1979" s="1"/>
      <c r="QN1979" s="1"/>
      <c r="QO1979" s="1"/>
      <c r="QP1979" s="1"/>
      <c r="QQ1979" s="1"/>
      <c r="QR1979" s="1"/>
    </row>
    <row r="1980" spans="1:460" x14ac:dyDescent="0.2">
      <c r="A1980" s="17"/>
      <c r="B1980" s="18"/>
      <c r="C1980" s="38"/>
      <c r="D1980" s="38"/>
      <c r="E1980" s="38"/>
      <c r="F1980" s="38"/>
      <c r="G1980" s="38"/>
      <c r="H1980" s="38"/>
      <c r="I1980" s="38"/>
      <c r="J1980" s="38"/>
      <c r="K1980" s="38"/>
      <c r="L1980" s="38"/>
      <c r="M1980" s="38"/>
      <c r="QK1980" s="3"/>
      <c r="QL1980" s="1"/>
      <c r="QM1980" s="1"/>
      <c r="QN1980" s="1"/>
      <c r="QO1980" s="1"/>
      <c r="QP1980" s="1"/>
      <c r="QQ1980" s="1"/>
      <c r="QR1980" s="1"/>
    </row>
    <row r="1981" spans="1:460" x14ac:dyDescent="0.2">
      <c r="A1981" s="17"/>
      <c r="B1981" s="18"/>
      <c r="C1981" s="38"/>
      <c r="D1981" s="38"/>
      <c r="E1981" s="38"/>
      <c r="F1981" s="38"/>
      <c r="G1981" s="38"/>
      <c r="H1981" s="38"/>
      <c r="I1981" s="38"/>
      <c r="J1981" s="38"/>
      <c r="K1981" s="38"/>
      <c r="L1981" s="38"/>
      <c r="M1981" s="38"/>
      <c r="QK1981" s="3"/>
      <c r="QL1981" s="1"/>
      <c r="QM1981" s="1"/>
      <c r="QN1981" s="1"/>
      <c r="QO1981" s="1"/>
      <c r="QP1981" s="1"/>
      <c r="QQ1981" s="1"/>
      <c r="QR1981" s="1"/>
    </row>
    <row r="1982" spans="1:460" x14ac:dyDescent="0.2">
      <c r="A1982" s="17"/>
      <c r="B1982" s="18"/>
      <c r="C1982" s="38"/>
      <c r="D1982" s="38"/>
      <c r="E1982" s="38"/>
      <c r="F1982" s="38"/>
      <c r="G1982" s="38"/>
      <c r="H1982" s="38"/>
      <c r="I1982" s="38"/>
      <c r="J1982" s="38"/>
      <c r="K1982" s="38"/>
      <c r="L1982" s="38"/>
      <c r="M1982" s="38"/>
      <c r="QK1982" s="3"/>
      <c r="QL1982" s="1"/>
      <c r="QM1982" s="1"/>
      <c r="QN1982" s="1"/>
      <c r="QO1982" s="1"/>
      <c r="QP1982" s="1"/>
      <c r="QQ1982" s="1"/>
      <c r="QR1982" s="1"/>
    </row>
    <row r="1983" spans="1:460" x14ac:dyDescent="0.2">
      <c r="A1983" s="17"/>
      <c r="B1983" s="18"/>
      <c r="C1983" s="38"/>
      <c r="D1983" s="38"/>
      <c r="E1983" s="38"/>
      <c r="F1983" s="38"/>
      <c r="G1983" s="38"/>
      <c r="H1983" s="38"/>
      <c r="I1983" s="38"/>
      <c r="J1983" s="38"/>
      <c r="K1983" s="38"/>
      <c r="L1983" s="38"/>
      <c r="M1983" s="38"/>
      <c r="QK1983" s="3"/>
      <c r="QL1983" s="1"/>
      <c r="QM1983" s="1"/>
      <c r="QN1983" s="1"/>
      <c r="QO1983" s="1"/>
      <c r="QP1983" s="1"/>
      <c r="QQ1983" s="1"/>
      <c r="QR1983" s="1"/>
    </row>
    <row r="1984" spans="1:460" x14ac:dyDescent="0.2">
      <c r="A1984" s="17"/>
      <c r="B1984" s="18"/>
      <c r="C1984" s="38"/>
      <c r="D1984" s="38"/>
      <c r="E1984" s="38"/>
      <c r="F1984" s="38"/>
      <c r="G1984" s="38"/>
      <c r="H1984" s="38"/>
      <c r="I1984" s="38"/>
      <c r="J1984" s="38"/>
      <c r="K1984" s="38"/>
      <c r="L1984" s="38"/>
      <c r="M1984" s="38"/>
      <c r="QK1984" s="3"/>
      <c r="QL1984" s="1"/>
      <c r="QM1984" s="1"/>
      <c r="QN1984" s="1"/>
      <c r="QO1984" s="1"/>
      <c r="QP1984" s="1"/>
      <c r="QQ1984" s="1"/>
      <c r="QR1984" s="1"/>
    </row>
    <row r="1985" spans="1:460" x14ac:dyDescent="0.2">
      <c r="A1985" s="17"/>
      <c r="B1985" s="18"/>
      <c r="C1985" s="38"/>
      <c r="D1985" s="38"/>
      <c r="E1985" s="38"/>
      <c r="F1985" s="38"/>
      <c r="G1985" s="38"/>
      <c r="H1985" s="38"/>
      <c r="I1985" s="38"/>
      <c r="J1985" s="38"/>
      <c r="K1985" s="38"/>
      <c r="L1985" s="38"/>
      <c r="M1985" s="38"/>
      <c r="QK1985" s="3"/>
      <c r="QL1985" s="1"/>
      <c r="QM1985" s="1"/>
      <c r="QN1985" s="1"/>
      <c r="QO1985" s="1"/>
      <c r="QP1985" s="1"/>
      <c r="QQ1985" s="1"/>
      <c r="QR1985" s="1"/>
    </row>
    <row r="1986" spans="1:460" x14ac:dyDescent="0.2">
      <c r="A1986" s="17"/>
      <c r="B1986" s="18"/>
      <c r="C1986" s="38"/>
      <c r="D1986" s="38"/>
      <c r="E1986" s="38"/>
      <c r="F1986" s="38"/>
      <c r="G1986" s="38"/>
      <c r="H1986" s="38"/>
      <c r="I1986" s="38"/>
      <c r="J1986" s="38"/>
      <c r="K1986" s="38"/>
      <c r="L1986" s="38"/>
      <c r="M1986" s="38"/>
      <c r="QK1986" s="3"/>
      <c r="QL1986" s="1"/>
      <c r="QM1986" s="1"/>
      <c r="QN1986" s="1"/>
      <c r="QO1986" s="1"/>
      <c r="QP1986" s="1"/>
      <c r="QQ1986" s="1"/>
      <c r="QR1986" s="1"/>
    </row>
    <row r="1987" spans="1:460" x14ac:dyDescent="0.2">
      <c r="A1987" s="17"/>
      <c r="B1987" s="18"/>
      <c r="C1987" s="38"/>
      <c r="D1987" s="38"/>
      <c r="E1987" s="38"/>
      <c r="F1987" s="38"/>
      <c r="G1987" s="38"/>
      <c r="H1987" s="38"/>
      <c r="I1987" s="38"/>
      <c r="J1987" s="38"/>
      <c r="K1987" s="38"/>
      <c r="L1987" s="38"/>
      <c r="M1987" s="38"/>
      <c r="QK1987" s="3"/>
      <c r="QL1987" s="1"/>
      <c r="QM1987" s="1"/>
      <c r="QN1987" s="1"/>
      <c r="QO1987" s="1"/>
      <c r="QP1987" s="1"/>
      <c r="QQ1987" s="1"/>
      <c r="QR1987" s="1"/>
    </row>
    <row r="1988" spans="1:460" x14ac:dyDescent="0.2">
      <c r="A1988" s="17"/>
      <c r="B1988" s="18"/>
      <c r="C1988" s="38"/>
      <c r="D1988" s="38"/>
      <c r="E1988" s="38"/>
      <c r="F1988" s="38"/>
      <c r="G1988" s="38"/>
      <c r="H1988" s="38"/>
      <c r="I1988" s="38"/>
      <c r="J1988" s="38"/>
      <c r="K1988" s="38"/>
      <c r="L1988" s="38"/>
      <c r="M1988" s="38"/>
      <c r="QK1988" s="3"/>
      <c r="QL1988" s="1"/>
      <c r="QM1988" s="1"/>
      <c r="QN1988" s="1"/>
      <c r="QO1988" s="1"/>
      <c r="QP1988" s="1"/>
      <c r="QQ1988" s="1"/>
      <c r="QR1988" s="1"/>
    </row>
    <row r="1989" spans="1:460" x14ac:dyDescent="0.2">
      <c r="A1989" s="17"/>
      <c r="B1989" s="18"/>
      <c r="C1989" s="38"/>
      <c r="D1989" s="38"/>
      <c r="E1989" s="38"/>
      <c r="F1989" s="38"/>
      <c r="G1989" s="38"/>
      <c r="H1989" s="38"/>
      <c r="I1989" s="38"/>
      <c r="J1989" s="38"/>
      <c r="K1989" s="38"/>
      <c r="L1989" s="38"/>
      <c r="M1989" s="38"/>
      <c r="QK1989" s="3"/>
      <c r="QL1989" s="1"/>
      <c r="QM1989" s="1"/>
      <c r="QN1989" s="1"/>
      <c r="QO1989" s="1"/>
      <c r="QP1989" s="1"/>
      <c r="QQ1989" s="1"/>
      <c r="QR1989" s="1"/>
    </row>
    <row r="1990" spans="1:460" x14ac:dyDescent="0.2">
      <c r="A1990" s="17"/>
      <c r="B1990" s="18"/>
      <c r="C1990" s="38"/>
      <c r="D1990" s="38"/>
      <c r="E1990" s="38"/>
      <c r="F1990" s="38"/>
      <c r="G1990" s="38"/>
      <c r="H1990" s="38"/>
      <c r="I1990" s="38"/>
      <c r="J1990" s="38"/>
      <c r="K1990" s="38"/>
      <c r="L1990" s="38"/>
      <c r="M1990" s="38"/>
      <c r="QK1990" s="3"/>
      <c r="QL1990" s="1"/>
      <c r="QM1990" s="1"/>
      <c r="QN1990" s="1"/>
      <c r="QO1990" s="1"/>
      <c r="QP1990" s="1"/>
      <c r="QQ1990" s="1"/>
      <c r="QR1990" s="1"/>
    </row>
    <row r="1991" spans="1:460" x14ac:dyDescent="0.2">
      <c r="A1991" s="17"/>
      <c r="B1991" s="18"/>
      <c r="C1991" s="38"/>
      <c r="D1991" s="38"/>
      <c r="E1991" s="38"/>
      <c r="F1991" s="38"/>
      <c r="G1991" s="38"/>
      <c r="H1991" s="38"/>
      <c r="I1991" s="38"/>
      <c r="J1991" s="38"/>
      <c r="K1991" s="38"/>
      <c r="L1991" s="38"/>
      <c r="M1991" s="38"/>
      <c r="QK1991" s="3"/>
      <c r="QL1991" s="1"/>
      <c r="QM1991" s="1"/>
      <c r="QN1991" s="1"/>
      <c r="QO1991" s="1"/>
      <c r="QP1991" s="1"/>
      <c r="QQ1991" s="1"/>
      <c r="QR1991" s="1"/>
    </row>
    <row r="1992" spans="1:460" x14ac:dyDescent="0.2">
      <c r="A1992" s="17"/>
      <c r="B1992" s="18"/>
      <c r="C1992" s="38"/>
      <c r="D1992" s="38"/>
      <c r="E1992" s="38"/>
      <c r="F1992" s="38"/>
      <c r="G1992" s="38"/>
      <c r="H1992" s="38"/>
      <c r="I1992" s="38"/>
      <c r="J1992" s="38"/>
      <c r="K1992" s="38"/>
      <c r="L1992" s="38"/>
      <c r="M1992" s="38"/>
      <c r="QK1992" s="3"/>
      <c r="QL1992" s="1"/>
      <c r="QM1992" s="1"/>
      <c r="QN1992" s="1"/>
      <c r="QO1992" s="1"/>
      <c r="QP1992" s="1"/>
      <c r="QQ1992" s="1"/>
      <c r="QR1992" s="1"/>
    </row>
    <row r="1993" spans="1:460" x14ac:dyDescent="0.2">
      <c r="A1993" s="17"/>
      <c r="B1993" s="18"/>
      <c r="C1993" s="38"/>
      <c r="D1993" s="38"/>
      <c r="E1993" s="38"/>
      <c r="F1993" s="38"/>
      <c r="G1993" s="38"/>
      <c r="H1993" s="38"/>
      <c r="I1993" s="38"/>
      <c r="J1993" s="38"/>
      <c r="K1993" s="38"/>
      <c r="L1993" s="38"/>
      <c r="M1993" s="38"/>
      <c r="QK1993" s="3"/>
      <c r="QL1993" s="1"/>
      <c r="QM1993" s="1"/>
      <c r="QN1993" s="1"/>
      <c r="QO1993" s="1"/>
      <c r="QP1993" s="1"/>
      <c r="QQ1993" s="1"/>
      <c r="QR1993" s="1"/>
    </row>
    <row r="1994" spans="1:460" x14ac:dyDescent="0.2">
      <c r="A1994" s="17"/>
      <c r="B1994" s="18"/>
      <c r="C1994" s="38"/>
      <c r="D1994" s="38"/>
      <c r="E1994" s="38"/>
      <c r="F1994" s="38"/>
      <c r="G1994" s="38"/>
      <c r="H1994" s="38"/>
      <c r="I1994" s="38"/>
      <c r="J1994" s="38"/>
      <c r="K1994" s="38"/>
      <c r="L1994" s="38"/>
      <c r="M1994" s="38"/>
      <c r="QK1994" s="3"/>
      <c r="QL1994" s="1"/>
      <c r="QM1994" s="1"/>
      <c r="QN1994" s="1"/>
      <c r="QO1994" s="1"/>
      <c r="QP1994" s="1"/>
      <c r="QQ1994" s="1"/>
      <c r="QR1994" s="1"/>
    </row>
    <row r="1995" spans="1:460" x14ac:dyDescent="0.2">
      <c r="A1995" s="17"/>
      <c r="B1995" s="18"/>
      <c r="C1995" s="38"/>
      <c r="D1995" s="38"/>
      <c r="E1995" s="38"/>
      <c r="F1995" s="38"/>
      <c r="G1995" s="38"/>
      <c r="H1995" s="38"/>
      <c r="I1995" s="38"/>
      <c r="J1995" s="38"/>
      <c r="K1995" s="38"/>
      <c r="L1995" s="38"/>
      <c r="M1995" s="38"/>
      <c r="QK1995" s="3"/>
      <c r="QL1995" s="1"/>
      <c r="QM1995" s="1"/>
      <c r="QN1995" s="1"/>
      <c r="QO1995" s="1"/>
      <c r="QP1995" s="1"/>
      <c r="QQ1995" s="1"/>
      <c r="QR1995" s="1"/>
    </row>
    <row r="1996" spans="1:460" x14ac:dyDescent="0.2">
      <c r="A1996" s="17"/>
      <c r="B1996" s="18"/>
      <c r="C1996" s="38"/>
      <c r="D1996" s="38"/>
      <c r="E1996" s="38"/>
      <c r="F1996" s="38"/>
      <c r="G1996" s="38"/>
      <c r="H1996" s="38"/>
      <c r="I1996" s="38"/>
      <c r="J1996" s="38"/>
      <c r="K1996" s="38"/>
      <c r="L1996" s="38"/>
      <c r="M1996" s="38"/>
      <c r="QK1996" s="3"/>
      <c r="QL1996" s="1"/>
      <c r="QM1996" s="1"/>
      <c r="QN1996" s="1"/>
      <c r="QO1996" s="1"/>
      <c r="QP1996" s="1"/>
      <c r="QQ1996" s="1"/>
      <c r="QR1996" s="1"/>
    </row>
    <row r="1997" spans="1:460" x14ac:dyDescent="0.2">
      <c r="A1997" s="17"/>
      <c r="B1997" s="18"/>
      <c r="C1997" s="38"/>
      <c r="D1997" s="38"/>
      <c r="E1997" s="38"/>
      <c r="F1997" s="38"/>
      <c r="G1997" s="38"/>
      <c r="H1997" s="38"/>
      <c r="I1997" s="38"/>
      <c r="J1997" s="38"/>
      <c r="K1997" s="38"/>
      <c r="L1997" s="38"/>
      <c r="M1997" s="38"/>
      <c r="QK1997" s="3"/>
      <c r="QL1997" s="1"/>
      <c r="QM1997" s="1"/>
      <c r="QN1997" s="1"/>
      <c r="QO1997" s="1"/>
      <c r="QP1997" s="1"/>
      <c r="QQ1997" s="1"/>
      <c r="QR1997" s="1"/>
    </row>
    <row r="1998" spans="1:460" x14ac:dyDescent="0.2">
      <c r="A1998" s="17"/>
      <c r="B1998" s="1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QK1998" s="3"/>
      <c r="QL1998" s="1"/>
      <c r="QM1998" s="1"/>
      <c r="QN1998" s="1"/>
      <c r="QO1998" s="1"/>
      <c r="QP1998" s="1"/>
      <c r="QQ1998" s="1"/>
      <c r="QR1998" s="1"/>
    </row>
    <row r="1999" spans="1:460" x14ac:dyDescent="0.2">
      <c r="A1999" s="17"/>
      <c r="B1999" s="1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QK1999" s="3"/>
      <c r="QL1999" s="1"/>
      <c r="QM1999" s="1"/>
      <c r="QN1999" s="1"/>
      <c r="QO1999" s="1"/>
      <c r="QP1999" s="1"/>
      <c r="QQ1999" s="1"/>
      <c r="QR1999" s="1"/>
    </row>
    <row r="2000" spans="1:460" x14ac:dyDescent="0.2">
      <c r="A2000" s="17"/>
      <c r="B2000" s="1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QK2000" s="3"/>
      <c r="QL2000" s="1"/>
      <c r="QM2000" s="1"/>
      <c r="QN2000" s="1"/>
      <c r="QO2000" s="1"/>
      <c r="QP2000" s="1"/>
      <c r="QQ2000" s="1"/>
      <c r="QR2000" s="1"/>
    </row>
    <row r="2001" spans="1:460" x14ac:dyDescent="0.2">
      <c r="A2001" s="17"/>
      <c r="B2001" s="1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QK2001" s="3"/>
      <c r="QL2001" s="1"/>
      <c r="QM2001" s="1"/>
      <c r="QN2001" s="1"/>
      <c r="QO2001" s="1"/>
      <c r="QP2001" s="1"/>
      <c r="QQ2001" s="1"/>
      <c r="QR2001" s="1"/>
    </row>
    <row r="2002" spans="1:460" x14ac:dyDescent="0.2">
      <c r="A2002" s="17"/>
      <c r="B2002" s="1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QK2002" s="3"/>
      <c r="QL2002" s="1"/>
      <c r="QM2002" s="1"/>
      <c r="QN2002" s="1"/>
      <c r="QO2002" s="1"/>
      <c r="QP2002" s="1"/>
      <c r="QQ2002" s="1"/>
      <c r="QR2002" s="1"/>
    </row>
    <row r="2003" spans="1:460" x14ac:dyDescent="0.2">
      <c r="A2003" s="17"/>
      <c r="B2003" s="1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QK2003" s="3"/>
      <c r="QL2003" s="1"/>
      <c r="QM2003" s="1"/>
      <c r="QN2003" s="1"/>
      <c r="QO2003" s="1"/>
      <c r="QP2003" s="1"/>
      <c r="QQ2003" s="1"/>
      <c r="QR2003" s="1"/>
    </row>
    <row r="2004" spans="1:460" x14ac:dyDescent="0.2">
      <c r="A2004" s="17"/>
      <c r="B2004" s="1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QK2004" s="3"/>
      <c r="QL2004" s="1"/>
      <c r="QM2004" s="1"/>
      <c r="QN2004" s="1"/>
      <c r="QO2004" s="1"/>
      <c r="QP2004" s="1"/>
      <c r="QQ2004" s="1"/>
      <c r="QR2004" s="1"/>
    </row>
    <row r="2005" spans="1:460" x14ac:dyDescent="0.2">
      <c r="A2005" s="17"/>
      <c r="B2005" s="1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QK2005" s="3"/>
      <c r="QL2005" s="1"/>
      <c r="QM2005" s="1"/>
      <c r="QN2005" s="1"/>
      <c r="QO2005" s="1"/>
      <c r="QP2005" s="1"/>
      <c r="QQ2005" s="1"/>
      <c r="QR2005" s="1"/>
    </row>
    <row r="2006" spans="1:460" x14ac:dyDescent="0.2">
      <c r="A2006" s="17"/>
      <c r="B2006" s="1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QK2006" s="3"/>
      <c r="QL2006" s="1"/>
      <c r="QM2006" s="1"/>
      <c r="QN2006" s="1"/>
      <c r="QO2006" s="1"/>
      <c r="QP2006" s="1"/>
      <c r="QQ2006" s="1"/>
      <c r="QR2006" s="1"/>
    </row>
    <row r="2007" spans="1:460" x14ac:dyDescent="0.2">
      <c r="A2007" s="17"/>
      <c r="B2007" s="1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QK2007" s="3"/>
      <c r="QL2007" s="1"/>
      <c r="QM2007" s="1"/>
      <c r="QN2007" s="1"/>
      <c r="QO2007" s="1"/>
      <c r="QP2007" s="1"/>
      <c r="QQ2007" s="1"/>
      <c r="QR2007" s="1"/>
    </row>
    <row r="2008" spans="1:460" x14ac:dyDescent="0.2">
      <c r="A2008" s="17"/>
      <c r="B2008" s="1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QK2008" s="3"/>
      <c r="QL2008" s="1"/>
      <c r="QM2008" s="1"/>
      <c r="QN2008" s="1"/>
      <c r="QO2008" s="1"/>
      <c r="QP2008" s="1"/>
      <c r="QQ2008" s="1"/>
      <c r="QR2008" s="1"/>
    </row>
    <row r="2009" spans="1:460" x14ac:dyDescent="0.2">
      <c r="A2009" s="17"/>
      <c r="B2009" s="1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QK2009" s="3"/>
      <c r="QL2009" s="1"/>
      <c r="QM2009" s="1"/>
      <c r="QN2009" s="1"/>
      <c r="QO2009" s="1"/>
      <c r="QP2009" s="1"/>
      <c r="QQ2009" s="1"/>
      <c r="QR2009" s="1"/>
    </row>
    <row r="2010" spans="1:460" x14ac:dyDescent="0.2">
      <c r="A2010" s="17"/>
      <c r="B2010" s="1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QK2010" s="3"/>
      <c r="QL2010" s="1"/>
      <c r="QM2010" s="1"/>
      <c r="QN2010" s="1"/>
      <c r="QO2010" s="1"/>
      <c r="QP2010" s="1"/>
      <c r="QQ2010" s="1"/>
      <c r="QR2010" s="1"/>
    </row>
    <row r="2011" spans="1:460" x14ac:dyDescent="0.2">
      <c r="A2011" s="17"/>
      <c r="B2011" s="1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QK2011" s="3"/>
      <c r="QL2011" s="1"/>
      <c r="QM2011" s="1"/>
      <c r="QN2011" s="1"/>
      <c r="QO2011" s="1"/>
      <c r="QP2011" s="1"/>
      <c r="QQ2011" s="1"/>
      <c r="QR2011" s="1"/>
    </row>
    <row r="2012" spans="1:460" x14ac:dyDescent="0.2">
      <c r="A2012" s="17"/>
      <c r="B2012" s="1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QK2012" s="3"/>
      <c r="QL2012" s="1"/>
      <c r="QM2012" s="1"/>
      <c r="QN2012" s="1"/>
      <c r="QO2012" s="1"/>
      <c r="QP2012" s="1"/>
      <c r="QQ2012" s="1"/>
      <c r="QR2012" s="1"/>
    </row>
    <row r="2013" spans="1:460" x14ac:dyDescent="0.2">
      <c r="A2013" s="17"/>
      <c r="B2013" s="1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QK2013" s="3"/>
      <c r="QL2013" s="1"/>
      <c r="QM2013" s="1"/>
      <c r="QN2013" s="1"/>
      <c r="QO2013" s="1"/>
      <c r="QP2013" s="1"/>
      <c r="QQ2013" s="1"/>
      <c r="QR2013" s="1"/>
    </row>
    <row r="2014" spans="1:460" x14ac:dyDescent="0.2">
      <c r="A2014" s="17"/>
      <c r="B2014" s="1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QK2014" s="3"/>
      <c r="QL2014" s="1"/>
      <c r="QM2014" s="1"/>
      <c r="QN2014" s="1"/>
      <c r="QO2014" s="1"/>
      <c r="QP2014" s="1"/>
      <c r="QQ2014" s="1"/>
      <c r="QR2014" s="1"/>
    </row>
    <row r="2015" spans="1:460" x14ac:dyDescent="0.2">
      <c r="A2015" s="17"/>
      <c r="B2015" s="1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QK2015" s="3"/>
      <c r="QL2015" s="1"/>
      <c r="QM2015" s="1"/>
      <c r="QN2015" s="1"/>
      <c r="QO2015" s="1"/>
      <c r="QP2015" s="1"/>
      <c r="QQ2015" s="1"/>
      <c r="QR2015" s="1"/>
    </row>
    <row r="2016" spans="1:460" x14ac:dyDescent="0.2">
      <c r="A2016" s="17"/>
      <c r="B2016" s="1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QK2016" s="3"/>
      <c r="QL2016" s="1"/>
      <c r="QM2016" s="1"/>
      <c r="QN2016" s="1"/>
      <c r="QO2016" s="1"/>
      <c r="QP2016" s="1"/>
      <c r="QQ2016" s="1"/>
      <c r="QR2016" s="1"/>
    </row>
    <row r="2017" spans="1:460" x14ac:dyDescent="0.2">
      <c r="A2017" s="17"/>
      <c r="B2017" s="1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QK2017" s="3"/>
      <c r="QL2017" s="1"/>
      <c r="QM2017" s="1"/>
      <c r="QN2017" s="1"/>
      <c r="QO2017" s="1"/>
      <c r="QP2017" s="1"/>
      <c r="QQ2017" s="1"/>
      <c r="QR2017" s="1"/>
    </row>
    <row r="2018" spans="1:460" x14ac:dyDescent="0.2">
      <c r="A2018" s="17"/>
      <c r="B2018" s="1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QK2018" s="3"/>
      <c r="QL2018" s="1"/>
      <c r="QM2018" s="1"/>
      <c r="QN2018" s="1"/>
      <c r="QO2018" s="1"/>
      <c r="QP2018" s="1"/>
      <c r="QQ2018" s="1"/>
      <c r="QR2018" s="1"/>
    </row>
    <row r="2019" spans="1:460" x14ac:dyDescent="0.2">
      <c r="A2019" s="17"/>
      <c r="B2019" s="1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QK2019" s="3"/>
      <c r="QL2019" s="1"/>
      <c r="QM2019" s="1"/>
      <c r="QN2019" s="1"/>
      <c r="QO2019" s="1"/>
      <c r="QP2019" s="1"/>
      <c r="QQ2019" s="1"/>
      <c r="QR2019" s="1"/>
    </row>
    <row r="2020" spans="1:460" x14ac:dyDescent="0.2">
      <c r="A2020" s="17"/>
      <c r="B2020" s="1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QK2020" s="3"/>
      <c r="QL2020" s="1"/>
      <c r="QM2020" s="1"/>
      <c r="QN2020" s="1"/>
      <c r="QO2020" s="1"/>
      <c r="QP2020" s="1"/>
      <c r="QQ2020" s="1"/>
      <c r="QR2020" s="1"/>
    </row>
    <row r="2021" spans="1:460" x14ac:dyDescent="0.2">
      <c r="A2021" s="17"/>
      <c r="B2021" s="1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QK2021" s="3"/>
      <c r="QL2021" s="1"/>
      <c r="QM2021" s="1"/>
      <c r="QN2021" s="1"/>
      <c r="QO2021" s="1"/>
      <c r="QP2021" s="1"/>
      <c r="QQ2021" s="1"/>
      <c r="QR2021" s="1"/>
    </row>
    <row r="2022" spans="1:460" x14ac:dyDescent="0.2">
      <c r="A2022" s="17"/>
      <c r="B2022" s="1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QK2022" s="3"/>
      <c r="QL2022" s="1"/>
      <c r="QM2022" s="1"/>
      <c r="QN2022" s="1"/>
      <c r="QO2022" s="1"/>
      <c r="QP2022" s="1"/>
      <c r="QQ2022" s="1"/>
      <c r="QR2022" s="1"/>
    </row>
    <row r="2023" spans="1:460" x14ac:dyDescent="0.2">
      <c r="A2023" s="17"/>
      <c r="B2023" s="1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QK2023" s="3"/>
      <c r="QL2023" s="1"/>
      <c r="QM2023" s="1"/>
      <c r="QN2023" s="1"/>
      <c r="QO2023" s="1"/>
      <c r="QP2023" s="1"/>
      <c r="QQ2023" s="1"/>
      <c r="QR2023" s="1"/>
    </row>
    <row r="2024" spans="1:460" x14ac:dyDescent="0.2">
      <c r="A2024" s="17"/>
      <c r="B2024" s="1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QK2024" s="3"/>
      <c r="QL2024" s="1"/>
      <c r="QM2024" s="1"/>
      <c r="QN2024" s="1"/>
      <c r="QO2024" s="1"/>
      <c r="QP2024" s="1"/>
      <c r="QQ2024" s="1"/>
      <c r="QR2024" s="1"/>
    </row>
    <row r="2025" spans="1:460" x14ac:dyDescent="0.2">
      <c r="A2025" s="17"/>
      <c r="B2025" s="1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QK2025" s="3"/>
      <c r="QL2025" s="1"/>
      <c r="QM2025" s="1"/>
      <c r="QN2025" s="1"/>
      <c r="QO2025" s="1"/>
      <c r="QP2025" s="1"/>
      <c r="QQ2025" s="1"/>
      <c r="QR2025" s="1"/>
    </row>
    <row r="2026" spans="1:460" x14ac:dyDescent="0.2">
      <c r="A2026" s="17"/>
      <c r="B2026" s="1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QK2026" s="3"/>
      <c r="QL2026" s="1"/>
      <c r="QM2026" s="1"/>
      <c r="QN2026" s="1"/>
      <c r="QO2026" s="1"/>
      <c r="QP2026" s="1"/>
      <c r="QQ2026" s="1"/>
      <c r="QR2026" s="1"/>
    </row>
    <row r="2027" spans="1:460" x14ac:dyDescent="0.2">
      <c r="A2027" s="17"/>
      <c r="B2027" s="1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QK2027" s="3"/>
      <c r="QL2027" s="1"/>
      <c r="QM2027" s="1"/>
      <c r="QN2027" s="1"/>
      <c r="QO2027" s="1"/>
      <c r="QP2027" s="1"/>
      <c r="QQ2027" s="1"/>
      <c r="QR2027" s="1"/>
    </row>
    <row r="2028" spans="1:460" x14ac:dyDescent="0.2">
      <c r="A2028" s="17"/>
      <c r="B2028" s="1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QK2028" s="3"/>
      <c r="QL2028" s="1"/>
      <c r="QM2028" s="1"/>
      <c r="QN2028" s="1"/>
      <c r="QO2028" s="1"/>
      <c r="QP2028" s="1"/>
      <c r="QQ2028" s="1"/>
      <c r="QR2028" s="1"/>
    </row>
    <row r="2029" spans="1:460" x14ac:dyDescent="0.2">
      <c r="A2029" s="17"/>
      <c r="B2029" s="1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QK2029" s="3"/>
      <c r="QL2029" s="1"/>
      <c r="QM2029" s="1"/>
      <c r="QN2029" s="1"/>
      <c r="QO2029" s="1"/>
      <c r="QP2029" s="1"/>
      <c r="QQ2029" s="1"/>
      <c r="QR2029" s="1"/>
    </row>
    <row r="2030" spans="1:460" x14ac:dyDescent="0.2">
      <c r="A2030" s="17"/>
      <c r="B2030" s="1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QK2030" s="3"/>
      <c r="QL2030" s="1"/>
      <c r="QM2030" s="1"/>
      <c r="QN2030" s="1"/>
      <c r="QO2030" s="1"/>
      <c r="QP2030" s="1"/>
      <c r="QQ2030" s="1"/>
      <c r="QR2030" s="1"/>
    </row>
    <row r="2031" spans="1:460" x14ac:dyDescent="0.2">
      <c r="A2031" s="17"/>
      <c r="B2031" s="1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QK2031" s="3"/>
      <c r="QL2031" s="1"/>
      <c r="QM2031" s="1"/>
      <c r="QN2031" s="1"/>
      <c r="QO2031" s="1"/>
      <c r="QP2031" s="1"/>
      <c r="QQ2031" s="1"/>
      <c r="QR2031" s="1"/>
    </row>
    <row r="2032" spans="1:460" x14ac:dyDescent="0.2">
      <c r="A2032" s="17"/>
      <c r="B2032" s="1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QK2032" s="3"/>
      <c r="QL2032" s="1"/>
      <c r="QM2032" s="1"/>
      <c r="QN2032" s="1"/>
      <c r="QO2032" s="1"/>
      <c r="QP2032" s="1"/>
      <c r="QQ2032" s="1"/>
      <c r="QR2032" s="1"/>
    </row>
    <row r="2033" spans="1:460" x14ac:dyDescent="0.2">
      <c r="A2033" s="17"/>
      <c r="B2033" s="1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QK2033" s="3"/>
      <c r="QL2033" s="1"/>
      <c r="QM2033" s="1"/>
      <c r="QN2033" s="1"/>
      <c r="QO2033" s="1"/>
      <c r="QP2033" s="1"/>
      <c r="QQ2033" s="1"/>
      <c r="QR2033" s="1"/>
    </row>
    <row r="2034" spans="1:460" x14ac:dyDescent="0.2">
      <c r="A2034" s="17"/>
      <c r="B2034" s="1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QK2034" s="3"/>
      <c r="QL2034" s="1"/>
      <c r="QM2034" s="1"/>
      <c r="QN2034" s="1"/>
      <c r="QO2034" s="1"/>
      <c r="QP2034" s="1"/>
      <c r="QQ2034" s="1"/>
      <c r="QR2034" s="1"/>
    </row>
    <row r="2035" spans="1:460" x14ac:dyDescent="0.2">
      <c r="A2035" s="17"/>
      <c r="B2035" s="1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QK2035" s="3"/>
      <c r="QL2035" s="1"/>
      <c r="QM2035" s="1"/>
      <c r="QN2035" s="1"/>
      <c r="QO2035" s="1"/>
      <c r="QP2035" s="1"/>
      <c r="QQ2035" s="1"/>
      <c r="QR2035" s="1"/>
    </row>
    <row r="2036" spans="1:460" x14ac:dyDescent="0.2">
      <c r="A2036" s="17"/>
      <c r="B2036" s="1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QK2036" s="3"/>
      <c r="QL2036" s="1"/>
      <c r="QM2036" s="1"/>
      <c r="QN2036" s="1"/>
      <c r="QO2036" s="1"/>
      <c r="QP2036" s="1"/>
      <c r="QQ2036" s="1"/>
      <c r="QR2036" s="1"/>
    </row>
    <row r="2037" spans="1:460" x14ac:dyDescent="0.2">
      <c r="A2037" s="17"/>
      <c r="B2037" s="1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QK2037" s="3"/>
      <c r="QL2037" s="1"/>
      <c r="QM2037" s="1"/>
      <c r="QN2037" s="1"/>
      <c r="QO2037" s="1"/>
      <c r="QP2037" s="1"/>
      <c r="QQ2037" s="1"/>
      <c r="QR2037" s="1"/>
    </row>
    <row r="2038" spans="1:460" x14ac:dyDescent="0.2">
      <c r="A2038" s="17"/>
      <c r="B2038" s="1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QK2038" s="3"/>
      <c r="QL2038" s="1"/>
      <c r="QM2038" s="1"/>
      <c r="QN2038" s="1"/>
      <c r="QO2038" s="1"/>
      <c r="QP2038" s="1"/>
      <c r="QQ2038" s="1"/>
      <c r="QR2038" s="1"/>
    </row>
    <row r="2039" spans="1:460" x14ac:dyDescent="0.2">
      <c r="A2039" s="17"/>
      <c r="B2039" s="1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QK2039" s="3"/>
      <c r="QL2039" s="1"/>
      <c r="QM2039" s="1"/>
      <c r="QN2039" s="1"/>
      <c r="QO2039" s="1"/>
      <c r="QP2039" s="1"/>
      <c r="QQ2039" s="1"/>
      <c r="QR2039" s="1"/>
    </row>
    <row r="2040" spans="1:460" x14ac:dyDescent="0.2">
      <c r="A2040" s="17"/>
      <c r="B2040" s="1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QK2040" s="3"/>
      <c r="QL2040" s="1"/>
      <c r="QM2040" s="1"/>
      <c r="QN2040" s="1"/>
      <c r="QO2040" s="1"/>
      <c r="QP2040" s="1"/>
      <c r="QQ2040" s="1"/>
      <c r="QR2040" s="1"/>
    </row>
    <row r="2041" spans="1:460" x14ac:dyDescent="0.2">
      <c r="A2041" s="17"/>
      <c r="B2041" s="1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QK2041" s="3"/>
      <c r="QL2041" s="1"/>
      <c r="QM2041" s="1"/>
      <c r="QN2041" s="1"/>
      <c r="QO2041" s="1"/>
      <c r="QP2041" s="1"/>
      <c r="QQ2041" s="1"/>
      <c r="QR2041" s="1"/>
    </row>
    <row r="2042" spans="1:460" x14ac:dyDescent="0.2">
      <c r="A2042" s="17"/>
      <c r="B2042" s="1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QK2042" s="3"/>
      <c r="QL2042" s="1"/>
      <c r="QM2042" s="1"/>
      <c r="QN2042" s="1"/>
      <c r="QO2042" s="1"/>
      <c r="QP2042" s="1"/>
      <c r="QQ2042" s="1"/>
      <c r="QR2042" s="1"/>
    </row>
    <row r="2043" spans="1:460" x14ac:dyDescent="0.2">
      <c r="A2043" s="17"/>
      <c r="B2043" s="1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QK2043" s="3"/>
      <c r="QL2043" s="1"/>
      <c r="QM2043" s="1"/>
      <c r="QN2043" s="1"/>
      <c r="QO2043" s="1"/>
      <c r="QP2043" s="1"/>
      <c r="QQ2043" s="1"/>
      <c r="QR2043" s="1"/>
    </row>
    <row r="2044" spans="1:460" x14ac:dyDescent="0.2">
      <c r="A2044" s="17"/>
      <c r="B2044" s="1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QK2044" s="3"/>
      <c r="QL2044" s="1"/>
      <c r="QM2044" s="1"/>
      <c r="QN2044" s="1"/>
      <c r="QO2044" s="1"/>
      <c r="QP2044" s="1"/>
      <c r="QQ2044" s="1"/>
      <c r="QR2044" s="1"/>
    </row>
    <row r="2045" spans="1:460" x14ac:dyDescent="0.2">
      <c r="A2045" s="17"/>
      <c r="B2045" s="1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QK2045" s="3"/>
      <c r="QL2045" s="1"/>
      <c r="QM2045" s="1"/>
      <c r="QN2045" s="1"/>
      <c r="QO2045" s="1"/>
      <c r="QP2045" s="1"/>
      <c r="QQ2045" s="1"/>
      <c r="QR2045" s="1"/>
    </row>
    <row r="2046" spans="1:460" x14ac:dyDescent="0.2">
      <c r="A2046" s="17"/>
      <c r="B2046" s="1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QK2046" s="3"/>
      <c r="QL2046" s="1"/>
      <c r="QM2046" s="1"/>
      <c r="QN2046" s="1"/>
      <c r="QO2046" s="1"/>
      <c r="QP2046" s="1"/>
      <c r="QQ2046" s="1"/>
      <c r="QR2046" s="1"/>
    </row>
    <row r="2047" spans="1:460" x14ac:dyDescent="0.2">
      <c r="A2047" s="17"/>
      <c r="B2047" s="1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QK2047" s="3"/>
      <c r="QL2047" s="1"/>
      <c r="QM2047" s="1"/>
      <c r="QN2047" s="1"/>
      <c r="QO2047" s="1"/>
      <c r="QP2047" s="1"/>
      <c r="QQ2047" s="1"/>
      <c r="QR2047" s="1"/>
    </row>
    <row r="2048" spans="1:460" x14ac:dyDescent="0.2">
      <c r="A2048" s="17"/>
      <c r="B2048" s="1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QK2048" s="3"/>
      <c r="QL2048" s="1"/>
      <c r="QM2048" s="1"/>
      <c r="QN2048" s="1"/>
      <c r="QO2048" s="1"/>
      <c r="QP2048" s="1"/>
      <c r="QQ2048" s="1"/>
      <c r="QR2048" s="1"/>
    </row>
    <row r="2049" spans="1:460" x14ac:dyDescent="0.2">
      <c r="A2049" s="17"/>
      <c r="B2049" s="1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QK2049" s="3"/>
      <c r="QL2049" s="1"/>
      <c r="QM2049" s="1"/>
      <c r="QN2049" s="1"/>
      <c r="QO2049" s="1"/>
      <c r="QP2049" s="1"/>
      <c r="QQ2049" s="1"/>
      <c r="QR2049" s="1"/>
    </row>
    <row r="2050" spans="1:460" x14ac:dyDescent="0.2">
      <c r="A2050" s="17"/>
      <c r="B2050" s="1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QK2050" s="3"/>
      <c r="QL2050" s="1"/>
      <c r="QM2050" s="1"/>
      <c r="QN2050" s="1"/>
      <c r="QO2050" s="1"/>
      <c r="QP2050" s="1"/>
      <c r="QQ2050" s="1"/>
      <c r="QR2050" s="1"/>
    </row>
    <row r="2051" spans="1:460" x14ac:dyDescent="0.2">
      <c r="A2051" s="17"/>
      <c r="B2051" s="1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QK2051" s="3"/>
      <c r="QL2051" s="1"/>
      <c r="QM2051" s="1"/>
      <c r="QN2051" s="1"/>
      <c r="QO2051" s="1"/>
      <c r="QP2051" s="1"/>
      <c r="QQ2051" s="1"/>
      <c r="QR2051" s="1"/>
    </row>
    <row r="2052" spans="1:460" x14ac:dyDescent="0.2">
      <c r="A2052" s="17"/>
      <c r="B2052" s="1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QK2052" s="3"/>
      <c r="QL2052" s="1"/>
      <c r="QM2052" s="1"/>
      <c r="QN2052" s="1"/>
      <c r="QO2052" s="1"/>
      <c r="QP2052" s="1"/>
      <c r="QQ2052" s="1"/>
      <c r="QR2052" s="1"/>
    </row>
    <row r="2053" spans="1:460" x14ac:dyDescent="0.2">
      <c r="A2053" s="17"/>
      <c r="B2053" s="1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QK2053" s="3"/>
      <c r="QL2053" s="1"/>
      <c r="QM2053" s="1"/>
      <c r="QN2053" s="1"/>
      <c r="QO2053" s="1"/>
      <c r="QP2053" s="1"/>
      <c r="QQ2053" s="1"/>
      <c r="QR2053" s="1"/>
    </row>
    <row r="2054" spans="1:460" x14ac:dyDescent="0.2">
      <c r="A2054" s="17"/>
      <c r="B2054" s="1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QK2054" s="3"/>
      <c r="QL2054" s="1"/>
      <c r="QM2054" s="1"/>
      <c r="QN2054" s="1"/>
      <c r="QO2054" s="1"/>
      <c r="QP2054" s="1"/>
      <c r="QQ2054" s="1"/>
      <c r="QR2054" s="1"/>
    </row>
    <row r="2055" spans="1:460" x14ac:dyDescent="0.2">
      <c r="A2055" s="17"/>
      <c r="B2055" s="1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QK2055" s="3"/>
      <c r="QL2055" s="1"/>
      <c r="QM2055" s="1"/>
      <c r="QN2055" s="1"/>
      <c r="QO2055" s="1"/>
      <c r="QP2055" s="1"/>
      <c r="QQ2055" s="1"/>
      <c r="QR2055" s="1"/>
    </row>
    <row r="2056" spans="1:460" x14ac:dyDescent="0.2">
      <c r="A2056" s="17"/>
      <c r="B2056" s="1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QK2056" s="3"/>
      <c r="QL2056" s="1"/>
      <c r="QM2056" s="1"/>
      <c r="QN2056" s="1"/>
      <c r="QO2056" s="1"/>
      <c r="QP2056" s="1"/>
      <c r="QQ2056" s="1"/>
      <c r="QR2056" s="1"/>
    </row>
    <row r="2057" spans="1:460" x14ac:dyDescent="0.2">
      <c r="A2057" s="17"/>
      <c r="B2057" s="1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QK2057" s="3"/>
      <c r="QL2057" s="1"/>
      <c r="QM2057" s="1"/>
      <c r="QN2057" s="1"/>
      <c r="QO2057" s="1"/>
      <c r="QP2057" s="1"/>
      <c r="QQ2057" s="1"/>
      <c r="QR2057" s="1"/>
    </row>
    <row r="2058" spans="1:460" x14ac:dyDescent="0.2">
      <c r="A2058" s="17"/>
      <c r="B2058" s="1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QK2058" s="3"/>
      <c r="QL2058" s="1"/>
      <c r="QM2058" s="1"/>
      <c r="QN2058" s="1"/>
      <c r="QO2058" s="1"/>
      <c r="QP2058" s="1"/>
      <c r="QQ2058" s="1"/>
      <c r="QR2058" s="1"/>
    </row>
    <row r="2059" spans="1:460" x14ac:dyDescent="0.2">
      <c r="A2059" s="17"/>
      <c r="B2059" s="1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QK2059" s="3"/>
      <c r="QL2059" s="1"/>
      <c r="QM2059" s="1"/>
      <c r="QN2059" s="1"/>
      <c r="QO2059" s="1"/>
      <c r="QP2059" s="1"/>
      <c r="QQ2059" s="1"/>
      <c r="QR2059" s="1"/>
    </row>
    <row r="2060" spans="1:460" x14ac:dyDescent="0.2">
      <c r="A2060" s="17"/>
      <c r="B2060" s="1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QK2060" s="3"/>
      <c r="QL2060" s="1"/>
      <c r="QM2060" s="1"/>
      <c r="QN2060" s="1"/>
      <c r="QO2060" s="1"/>
      <c r="QP2060" s="1"/>
      <c r="QQ2060" s="1"/>
      <c r="QR2060" s="1"/>
    </row>
    <row r="2061" spans="1:460" x14ac:dyDescent="0.2">
      <c r="A2061" s="17"/>
      <c r="B2061" s="1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QK2061" s="3"/>
      <c r="QL2061" s="1"/>
      <c r="QM2061" s="1"/>
      <c r="QN2061" s="1"/>
      <c r="QO2061" s="1"/>
      <c r="QP2061" s="1"/>
      <c r="QQ2061" s="1"/>
      <c r="QR2061" s="1"/>
    </row>
    <row r="2062" spans="1:460" x14ac:dyDescent="0.2">
      <c r="A2062" s="17"/>
      <c r="B2062" s="1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QK2062" s="3"/>
      <c r="QL2062" s="1"/>
      <c r="QM2062" s="1"/>
      <c r="QN2062" s="1"/>
      <c r="QO2062" s="1"/>
      <c r="QP2062" s="1"/>
      <c r="QQ2062" s="1"/>
      <c r="QR2062" s="1"/>
    </row>
    <row r="2063" spans="1:460" x14ac:dyDescent="0.2">
      <c r="A2063" s="17"/>
      <c r="B2063" s="1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QK2063" s="3"/>
      <c r="QL2063" s="1"/>
      <c r="QM2063" s="1"/>
      <c r="QN2063" s="1"/>
      <c r="QO2063" s="1"/>
      <c r="QP2063" s="1"/>
      <c r="QQ2063" s="1"/>
      <c r="QR2063" s="1"/>
    </row>
    <row r="2064" spans="1:460" x14ac:dyDescent="0.2">
      <c r="A2064" s="17"/>
      <c r="B2064" s="1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QK2064" s="3"/>
      <c r="QL2064" s="1"/>
      <c r="QM2064" s="1"/>
      <c r="QN2064" s="1"/>
      <c r="QO2064" s="1"/>
      <c r="QP2064" s="1"/>
      <c r="QQ2064" s="1"/>
      <c r="QR2064" s="1"/>
    </row>
    <row r="2065" spans="1:460" x14ac:dyDescent="0.2">
      <c r="A2065" s="17"/>
      <c r="B2065" s="1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QK2065" s="3"/>
      <c r="QL2065" s="1"/>
      <c r="QM2065" s="1"/>
      <c r="QN2065" s="1"/>
      <c r="QO2065" s="1"/>
      <c r="QP2065" s="1"/>
      <c r="QQ2065" s="1"/>
      <c r="QR2065" s="1"/>
    </row>
    <row r="2066" spans="1:460" x14ac:dyDescent="0.2">
      <c r="A2066" s="17"/>
      <c r="B2066" s="1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QK2066" s="3"/>
      <c r="QL2066" s="1"/>
      <c r="QM2066" s="1"/>
      <c r="QN2066" s="1"/>
      <c r="QO2066" s="1"/>
      <c r="QP2066" s="1"/>
      <c r="QQ2066" s="1"/>
      <c r="QR2066" s="1"/>
    </row>
    <row r="2067" spans="1:460" x14ac:dyDescent="0.2">
      <c r="A2067" s="17"/>
      <c r="B2067" s="1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QK2067" s="3"/>
      <c r="QL2067" s="1"/>
      <c r="QM2067" s="1"/>
      <c r="QN2067" s="1"/>
      <c r="QO2067" s="1"/>
      <c r="QP2067" s="1"/>
      <c r="QQ2067" s="1"/>
      <c r="QR2067" s="1"/>
    </row>
    <row r="2068" spans="1:460" x14ac:dyDescent="0.2">
      <c r="A2068" s="17"/>
      <c r="B2068" s="1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QK2068" s="3"/>
      <c r="QL2068" s="1"/>
      <c r="QM2068" s="1"/>
      <c r="QN2068" s="1"/>
      <c r="QO2068" s="1"/>
      <c r="QP2068" s="1"/>
      <c r="QQ2068" s="1"/>
      <c r="QR2068" s="1"/>
    </row>
    <row r="2069" spans="1:460" x14ac:dyDescent="0.2">
      <c r="A2069" s="17"/>
      <c r="B2069" s="1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QK2069" s="3"/>
      <c r="QL2069" s="1"/>
      <c r="QM2069" s="1"/>
      <c r="QN2069" s="1"/>
      <c r="QO2069" s="1"/>
      <c r="QP2069" s="1"/>
      <c r="QQ2069" s="1"/>
      <c r="QR2069" s="1"/>
    </row>
    <row r="2070" spans="1:460" x14ac:dyDescent="0.2">
      <c r="A2070" s="17"/>
      <c r="B2070" s="1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QK2070" s="3"/>
      <c r="QL2070" s="1"/>
      <c r="QM2070" s="1"/>
      <c r="QN2070" s="1"/>
      <c r="QO2070" s="1"/>
      <c r="QP2070" s="1"/>
      <c r="QQ2070" s="1"/>
      <c r="QR2070" s="1"/>
    </row>
    <row r="2071" spans="1:460" x14ac:dyDescent="0.2">
      <c r="A2071" s="17"/>
      <c r="B2071" s="1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QK2071" s="3"/>
      <c r="QL2071" s="1"/>
      <c r="QM2071" s="1"/>
      <c r="QN2071" s="1"/>
      <c r="QO2071" s="1"/>
      <c r="QP2071" s="1"/>
      <c r="QQ2071" s="1"/>
      <c r="QR2071" s="1"/>
    </row>
    <row r="2072" spans="1:460" x14ac:dyDescent="0.2">
      <c r="A2072" s="17"/>
      <c r="B2072" s="1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QK2072" s="3"/>
      <c r="QL2072" s="1"/>
      <c r="QM2072" s="1"/>
      <c r="QN2072" s="1"/>
      <c r="QO2072" s="1"/>
      <c r="QP2072" s="1"/>
      <c r="QQ2072" s="1"/>
      <c r="QR2072" s="1"/>
    </row>
    <row r="2073" spans="1:460" x14ac:dyDescent="0.2">
      <c r="A2073" s="17"/>
      <c r="B2073" s="1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QK2073" s="3"/>
      <c r="QL2073" s="1"/>
      <c r="QM2073" s="1"/>
      <c r="QN2073" s="1"/>
      <c r="QO2073" s="1"/>
      <c r="QP2073" s="1"/>
      <c r="QQ2073" s="1"/>
      <c r="QR2073" s="1"/>
    </row>
    <row r="2074" spans="1:460" x14ac:dyDescent="0.2">
      <c r="A2074" s="17"/>
      <c r="B2074" s="1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QK2074" s="3"/>
      <c r="QL2074" s="1"/>
      <c r="QM2074" s="1"/>
      <c r="QN2074" s="1"/>
      <c r="QO2074" s="1"/>
      <c r="QP2074" s="1"/>
      <c r="QQ2074" s="1"/>
      <c r="QR2074" s="1"/>
    </row>
    <row r="2075" spans="1:460" x14ac:dyDescent="0.2">
      <c r="A2075" s="17"/>
      <c r="B2075" s="1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QK2075" s="3"/>
      <c r="QL2075" s="1"/>
      <c r="QM2075" s="1"/>
      <c r="QN2075" s="1"/>
      <c r="QO2075" s="1"/>
      <c r="QP2075" s="1"/>
      <c r="QQ2075" s="1"/>
      <c r="QR2075" s="1"/>
    </row>
    <row r="2076" spans="1:460" x14ac:dyDescent="0.2">
      <c r="A2076" s="17"/>
      <c r="B2076" s="1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QK2076" s="3"/>
      <c r="QL2076" s="1"/>
      <c r="QM2076" s="1"/>
      <c r="QN2076" s="1"/>
      <c r="QO2076" s="1"/>
      <c r="QP2076" s="1"/>
      <c r="QQ2076" s="1"/>
      <c r="QR2076" s="1"/>
    </row>
    <row r="2077" spans="1:460" x14ac:dyDescent="0.2">
      <c r="A2077" s="17"/>
      <c r="B2077" s="1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QK2077" s="3"/>
      <c r="QL2077" s="1"/>
      <c r="QM2077" s="1"/>
      <c r="QN2077" s="1"/>
      <c r="QO2077" s="1"/>
      <c r="QP2077" s="1"/>
      <c r="QQ2077" s="1"/>
      <c r="QR2077" s="1"/>
    </row>
    <row r="2078" spans="1:460" x14ac:dyDescent="0.2">
      <c r="A2078" s="17"/>
      <c r="B2078" s="1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QK2078" s="3"/>
      <c r="QL2078" s="1"/>
      <c r="QM2078" s="1"/>
      <c r="QN2078" s="1"/>
      <c r="QO2078" s="1"/>
      <c r="QP2078" s="1"/>
      <c r="QQ2078" s="1"/>
      <c r="QR2078" s="1"/>
    </row>
    <row r="2079" spans="1:460" x14ac:dyDescent="0.2">
      <c r="A2079" s="17"/>
      <c r="B2079" s="1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QK2079" s="3"/>
      <c r="QL2079" s="1"/>
      <c r="QM2079" s="1"/>
      <c r="QN2079" s="1"/>
      <c r="QO2079" s="1"/>
      <c r="QP2079" s="1"/>
      <c r="QQ2079" s="1"/>
      <c r="QR2079" s="1"/>
    </row>
    <row r="2080" spans="1:460" x14ac:dyDescent="0.2">
      <c r="A2080" s="17"/>
      <c r="B2080" s="1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QK2080" s="3"/>
      <c r="QL2080" s="1"/>
      <c r="QM2080" s="1"/>
      <c r="QN2080" s="1"/>
      <c r="QO2080" s="1"/>
      <c r="QP2080" s="1"/>
      <c r="QQ2080" s="1"/>
      <c r="QR2080" s="1"/>
    </row>
    <row r="2081" spans="1:460" x14ac:dyDescent="0.2">
      <c r="A2081" s="17"/>
      <c r="B2081" s="1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QK2081" s="3"/>
      <c r="QL2081" s="1"/>
      <c r="QM2081" s="1"/>
      <c r="QN2081" s="1"/>
      <c r="QO2081" s="1"/>
      <c r="QP2081" s="1"/>
      <c r="QQ2081" s="1"/>
      <c r="QR2081" s="1"/>
    </row>
    <row r="2082" spans="1:460" x14ac:dyDescent="0.2">
      <c r="A2082" s="17"/>
      <c r="B2082" s="18"/>
      <c r="C2082" s="38"/>
      <c r="D2082" s="38"/>
      <c r="E2082" s="38"/>
      <c r="F2082" s="38"/>
      <c r="G2082" s="38"/>
      <c r="H2082" s="38"/>
      <c r="I2082" s="38"/>
      <c r="J2082" s="38"/>
      <c r="K2082" s="38"/>
      <c r="L2082" s="38"/>
      <c r="M2082" s="38"/>
      <c r="QK2082" s="3"/>
      <c r="QL2082" s="1"/>
      <c r="QM2082" s="1"/>
      <c r="QN2082" s="1"/>
      <c r="QO2082" s="1"/>
      <c r="QP2082" s="1"/>
      <c r="QQ2082" s="1"/>
      <c r="QR2082" s="1"/>
    </row>
    <row r="2083" spans="1:460" x14ac:dyDescent="0.2">
      <c r="A2083" s="17"/>
      <c r="B2083" s="18"/>
      <c r="C2083" s="38"/>
      <c r="D2083" s="38"/>
      <c r="E2083" s="38"/>
      <c r="F2083" s="38"/>
      <c r="G2083" s="38"/>
      <c r="H2083" s="38"/>
      <c r="I2083" s="38"/>
      <c r="J2083" s="38"/>
      <c r="K2083" s="38"/>
      <c r="L2083" s="38"/>
      <c r="M2083" s="38"/>
      <c r="QK2083" s="3"/>
      <c r="QL2083" s="1"/>
      <c r="QM2083" s="1"/>
      <c r="QN2083" s="1"/>
      <c r="QO2083" s="1"/>
      <c r="QP2083" s="1"/>
      <c r="QQ2083" s="1"/>
      <c r="QR2083" s="1"/>
    </row>
    <row r="2084" spans="1:460" x14ac:dyDescent="0.2">
      <c r="A2084" s="17"/>
      <c r="B2084" s="18"/>
      <c r="C2084" s="38"/>
      <c r="D2084" s="38"/>
      <c r="E2084" s="38"/>
      <c r="F2084" s="38"/>
      <c r="G2084" s="38"/>
      <c r="H2084" s="38"/>
      <c r="I2084" s="38"/>
      <c r="J2084" s="38"/>
      <c r="K2084" s="38"/>
      <c r="L2084" s="38"/>
      <c r="M2084" s="38"/>
      <c r="QK2084" s="3"/>
      <c r="QL2084" s="1"/>
      <c r="QM2084" s="1"/>
      <c r="QN2084" s="1"/>
      <c r="QO2084" s="1"/>
      <c r="QP2084" s="1"/>
      <c r="QQ2084" s="1"/>
      <c r="QR2084" s="1"/>
    </row>
    <row r="2085" spans="1:460" x14ac:dyDescent="0.2">
      <c r="A2085" s="17"/>
      <c r="B2085" s="18"/>
      <c r="C2085" s="38"/>
      <c r="D2085" s="38"/>
      <c r="E2085" s="38"/>
      <c r="F2085" s="38"/>
      <c r="G2085" s="38"/>
      <c r="H2085" s="38"/>
      <c r="I2085" s="38"/>
      <c r="J2085" s="38"/>
      <c r="K2085" s="38"/>
      <c r="L2085" s="38"/>
      <c r="M2085" s="38"/>
      <c r="QK2085" s="3"/>
      <c r="QL2085" s="1"/>
      <c r="QM2085" s="1"/>
      <c r="QN2085" s="1"/>
      <c r="QO2085" s="1"/>
      <c r="QP2085" s="1"/>
      <c r="QQ2085" s="1"/>
      <c r="QR2085" s="1"/>
    </row>
    <row r="2086" spans="1:460" x14ac:dyDescent="0.2">
      <c r="A2086" s="17"/>
      <c r="B2086" s="18"/>
      <c r="C2086" s="38"/>
      <c r="D2086" s="38"/>
      <c r="E2086" s="38"/>
      <c r="F2086" s="38"/>
      <c r="G2086" s="38"/>
      <c r="H2086" s="38"/>
      <c r="I2086" s="38"/>
      <c r="J2086" s="38"/>
      <c r="K2086" s="38"/>
      <c r="L2086" s="38"/>
      <c r="M2086" s="38"/>
      <c r="QK2086" s="3"/>
      <c r="QL2086" s="1"/>
      <c r="QM2086" s="1"/>
      <c r="QN2086" s="1"/>
      <c r="QO2086" s="1"/>
      <c r="QP2086" s="1"/>
      <c r="QQ2086" s="1"/>
      <c r="QR2086" s="1"/>
    </row>
    <row r="2087" spans="1:460" x14ac:dyDescent="0.2">
      <c r="A2087" s="17"/>
      <c r="B2087" s="18"/>
      <c r="C2087" s="38"/>
      <c r="D2087" s="38"/>
      <c r="E2087" s="38"/>
      <c r="F2087" s="38"/>
      <c r="G2087" s="38"/>
      <c r="H2087" s="38"/>
      <c r="I2087" s="38"/>
      <c r="J2087" s="38"/>
      <c r="K2087" s="38"/>
      <c r="L2087" s="38"/>
      <c r="M2087" s="38"/>
      <c r="QK2087" s="3"/>
      <c r="QL2087" s="1"/>
      <c r="QM2087" s="1"/>
      <c r="QN2087" s="1"/>
      <c r="QO2087" s="1"/>
      <c r="QP2087" s="1"/>
      <c r="QQ2087" s="1"/>
      <c r="QR2087" s="1"/>
    </row>
    <row r="2088" spans="1:460" x14ac:dyDescent="0.2">
      <c r="A2088" s="17"/>
      <c r="B2088" s="18"/>
      <c r="C2088" s="38"/>
      <c r="D2088" s="38"/>
      <c r="E2088" s="38"/>
      <c r="F2088" s="38"/>
      <c r="G2088" s="38"/>
      <c r="H2088" s="38"/>
      <c r="I2088" s="38"/>
      <c r="J2088" s="38"/>
      <c r="K2088" s="38"/>
      <c r="L2088" s="38"/>
      <c r="M2088" s="38"/>
      <c r="QK2088" s="3"/>
      <c r="QL2088" s="1"/>
      <c r="QM2088" s="1"/>
      <c r="QN2088" s="1"/>
      <c r="QO2088" s="1"/>
      <c r="QP2088" s="1"/>
      <c r="QQ2088" s="1"/>
      <c r="QR2088" s="1"/>
    </row>
    <row r="2089" spans="1:460" x14ac:dyDescent="0.2">
      <c r="A2089" s="17"/>
      <c r="B2089" s="18"/>
      <c r="C2089" s="38"/>
      <c r="D2089" s="38"/>
      <c r="E2089" s="38"/>
      <c r="F2089" s="38"/>
      <c r="G2089" s="38"/>
      <c r="H2089" s="38"/>
      <c r="I2089" s="38"/>
      <c r="J2089" s="38"/>
      <c r="K2089" s="38"/>
      <c r="L2089" s="38"/>
      <c r="M2089" s="38"/>
      <c r="QK2089" s="3"/>
      <c r="QL2089" s="1"/>
      <c r="QM2089" s="1"/>
      <c r="QN2089" s="1"/>
      <c r="QO2089" s="1"/>
      <c r="QP2089" s="1"/>
      <c r="QQ2089" s="1"/>
      <c r="QR2089" s="1"/>
    </row>
    <row r="2090" spans="1:460" x14ac:dyDescent="0.2">
      <c r="A2090" s="17"/>
      <c r="B2090" s="18"/>
      <c r="C2090" s="38"/>
      <c r="D2090" s="38"/>
      <c r="E2090" s="38"/>
      <c r="F2090" s="38"/>
      <c r="G2090" s="38"/>
      <c r="H2090" s="38"/>
      <c r="I2090" s="38"/>
      <c r="J2090" s="38"/>
      <c r="K2090" s="38"/>
      <c r="L2090" s="38"/>
      <c r="M2090" s="38"/>
      <c r="QK2090" s="3"/>
      <c r="QL2090" s="1"/>
      <c r="QM2090" s="1"/>
      <c r="QN2090" s="1"/>
      <c r="QO2090" s="1"/>
      <c r="QP2090" s="1"/>
      <c r="QQ2090" s="1"/>
      <c r="QR2090" s="1"/>
    </row>
    <row r="2091" spans="1:460" x14ac:dyDescent="0.2">
      <c r="A2091" s="17"/>
      <c r="B2091" s="18"/>
      <c r="C2091" s="38"/>
      <c r="D2091" s="38"/>
      <c r="E2091" s="38"/>
      <c r="F2091" s="38"/>
      <c r="G2091" s="38"/>
      <c r="H2091" s="38"/>
      <c r="I2091" s="38"/>
      <c r="J2091" s="38"/>
      <c r="K2091" s="38"/>
      <c r="L2091" s="38"/>
      <c r="M2091" s="38"/>
      <c r="QK2091" s="3"/>
      <c r="QL2091" s="1"/>
      <c r="QM2091" s="1"/>
      <c r="QN2091" s="1"/>
      <c r="QO2091" s="1"/>
      <c r="QP2091" s="1"/>
      <c r="QQ2091" s="1"/>
      <c r="QR2091" s="1"/>
    </row>
    <row r="2092" spans="1:460" x14ac:dyDescent="0.2">
      <c r="A2092" s="17"/>
      <c r="B2092" s="18"/>
      <c r="C2092" s="38"/>
      <c r="D2092" s="38"/>
      <c r="E2092" s="38"/>
      <c r="F2092" s="38"/>
      <c r="G2092" s="38"/>
      <c r="H2092" s="38"/>
      <c r="I2092" s="38"/>
      <c r="J2092" s="38"/>
      <c r="K2092" s="38"/>
      <c r="L2092" s="38"/>
      <c r="M2092" s="38"/>
      <c r="QK2092" s="3"/>
      <c r="QL2092" s="1"/>
      <c r="QM2092" s="1"/>
      <c r="QN2092" s="1"/>
      <c r="QO2092" s="1"/>
      <c r="QP2092" s="1"/>
      <c r="QQ2092" s="1"/>
      <c r="QR2092" s="1"/>
    </row>
    <row r="2093" spans="1:460" x14ac:dyDescent="0.2">
      <c r="A2093" s="17"/>
      <c r="B2093" s="18"/>
      <c r="C2093" s="38"/>
      <c r="D2093" s="38"/>
      <c r="E2093" s="38"/>
      <c r="F2093" s="38"/>
      <c r="G2093" s="38"/>
      <c r="H2093" s="38"/>
      <c r="I2093" s="38"/>
      <c r="J2093" s="38"/>
      <c r="K2093" s="38"/>
      <c r="L2093" s="38"/>
      <c r="M2093" s="38"/>
      <c r="QK2093" s="3"/>
      <c r="QL2093" s="1"/>
      <c r="QM2093" s="1"/>
      <c r="QN2093" s="1"/>
      <c r="QO2093" s="1"/>
      <c r="QP2093" s="1"/>
      <c r="QQ2093" s="1"/>
      <c r="QR2093" s="1"/>
    </row>
    <row r="2094" spans="1:460" x14ac:dyDescent="0.2">
      <c r="A2094" s="17"/>
      <c r="B2094" s="18"/>
      <c r="C2094" s="38"/>
      <c r="D2094" s="38"/>
      <c r="E2094" s="38"/>
      <c r="F2094" s="38"/>
      <c r="G2094" s="38"/>
      <c r="H2094" s="38"/>
      <c r="I2094" s="38"/>
      <c r="J2094" s="38"/>
      <c r="K2094" s="38"/>
      <c r="L2094" s="38"/>
      <c r="M2094" s="38"/>
      <c r="QK2094" s="3"/>
      <c r="QL2094" s="1"/>
      <c r="QM2094" s="1"/>
      <c r="QN2094" s="1"/>
      <c r="QO2094" s="1"/>
      <c r="QP2094" s="1"/>
      <c r="QQ2094" s="1"/>
      <c r="QR2094" s="1"/>
    </row>
    <row r="2095" spans="1:460" x14ac:dyDescent="0.2">
      <c r="A2095" s="17"/>
      <c r="B2095" s="18"/>
      <c r="C2095" s="38"/>
      <c r="D2095" s="38"/>
      <c r="E2095" s="38"/>
      <c r="F2095" s="38"/>
      <c r="G2095" s="38"/>
      <c r="H2095" s="38"/>
      <c r="I2095" s="38"/>
      <c r="J2095" s="38"/>
      <c r="K2095" s="38"/>
      <c r="L2095" s="38"/>
      <c r="M2095" s="38"/>
      <c r="QK2095" s="3"/>
      <c r="QL2095" s="1"/>
      <c r="QM2095" s="1"/>
      <c r="QN2095" s="1"/>
      <c r="QO2095" s="1"/>
      <c r="QP2095" s="1"/>
      <c r="QQ2095" s="1"/>
      <c r="QR2095" s="1"/>
    </row>
    <row r="2096" spans="1:460" x14ac:dyDescent="0.2">
      <c r="A2096" s="17"/>
      <c r="B2096" s="18"/>
      <c r="C2096" s="38"/>
      <c r="D2096" s="38"/>
      <c r="E2096" s="38"/>
      <c r="F2096" s="38"/>
      <c r="G2096" s="38"/>
      <c r="H2096" s="38"/>
      <c r="I2096" s="38"/>
      <c r="J2096" s="38"/>
      <c r="K2096" s="38"/>
      <c r="L2096" s="38"/>
      <c r="M2096" s="38"/>
      <c r="QK2096" s="3"/>
      <c r="QL2096" s="1"/>
      <c r="QM2096" s="1"/>
      <c r="QN2096" s="1"/>
      <c r="QO2096" s="1"/>
      <c r="QP2096" s="1"/>
      <c r="QQ2096" s="1"/>
      <c r="QR2096" s="1"/>
    </row>
    <row r="2097" spans="1:460" x14ac:dyDescent="0.2">
      <c r="A2097" s="17"/>
      <c r="B2097" s="18"/>
      <c r="C2097" s="38"/>
      <c r="D2097" s="38"/>
      <c r="E2097" s="38"/>
      <c r="F2097" s="38"/>
      <c r="G2097" s="38"/>
      <c r="H2097" s="38"/>
      <c r="I2097" s="38"/>
      <c r="J2097" s="38"/>
      <c r="K2097" s="38"/>
      <c r="L2097" s="38"/>
      <c r="M2097" s="38"/>
      <c r="QK2097" s="3"/>
      <c r="QL2097" s="1"/>
      <c r="QM2097" s="1"/>
      <c r="QN2097" s="1"/>
      <c r="QO2097" s="1"/>
      <c r="QP2097" s="1"/>
      <c r="QQ2097" s="1"/>
      <c r="QR2097" s="1"/>
    </row>
    <row r="2098" spans="1:460" x14ac:dyDescent="0.2">
      <c r="A2098" s="17"/>
      <c r="B2098" s="18"/>
      <c r="C2098" s="38"/>
      <c r="D2098" s="38"/>
      <c r="E2098" s="38"/>
      <c r="F2098" s="38"/>
      <c r="G2098" s="38"/>
      <c r="H2098" s="38"/>
      <c r="I2098" s="38"/>
      <c r="J2098" s="38"/>
      <c r="K2098" s="38"/>
      <c r="L2098" s="38"/>
      <c r="M2098" s="38"/>
      <c r="QK2098" s="3"/>
      <c r="QL2098" s="1"/>
      <c r="QM2098" s="1"/>
      <c r="QN2098" s="1"/>
      <c r="QO2098" s="1"/>
      <c r="QP2098" s="1"/>
      <c r="QQ2098" s="1"/>
      <c r="QR2098" s="1"/>
    </row>
    <row r="2099" spans="1:460" x14ac:dyDescent="0.2">
      <c r="A2099" s="17"/>
      <c r="B2099" s="18"/>
      <c r="C2099" s="38"/>
      <c r="D2099" s="38"/>
      <c r="E2099" s="38"/>
      <c r="F2099" s="38"/>
      <c r="G2099" s="38"/>
      <c r="H2099" s="38"/>
      <c r="I2099" s="38"/>
      <c r="J2099" s="38"/>
      <c r="K2099" s="38"/>
      <c r="L2099" s="38"/>
      <c r="M2099" s="38"/>
      <c r="QK2099" s="3"/>
      <c r="QL2099" s="1"/>
      <c r="QM2099" s="1"/>
      <c r="QN2099" s="1"/>
      <c r="QO2099" s="1"/>
      <c r="QP2099" s="1"/>
      <c r="QQ2099" s="1"/>
      <c r="QR2099" s="1"/>
    </row>
    <row r="2100" spans="1:460" x14ac:dyDescent="0.2">
      <c r="A2100" s="17"/>
      <c r="B2100" s="18"/>
      <c r="C2100" s="38"/>
      <c r="D2100" s="38"/>
      <c r="E2100" s="38"/>
      <c r="F2100" s="38"/>
      <c r="G2100" s="38"/>
      <c r="H2100" s="38"/>
      <c r="I2100" s="38"/>
      <c r="J2100" s="38"/>
      <c r="K2100" s="38"/>
      <c r="L2100" s="38"/>
      <c r="M2100" s="38"/>
      <c r="QK2100" s="3"/>
      <c r="QL2100" s="1"/>
      <c r="QM2100" s="1"/>
      <c r="QN2100" s="1"/>
      <c r="QO2100" s="1"/>
      <c r="QP2100" s="1"/>
      <c r="QQ2100" s="1"/>
      <c r="QR2100" s="1"/>
    </row>
    <row r="2101" spans="1:460" x14ac:dyDescent="0.2">
      <c r="A2101" s="17"/>
      <c r="B2101" s="18"/>
      <c r="C2101" s="38"/>
      <c r="D2101" s="38"/>
      <c r="E2101" s="38"/>
      <c r="F2101" s="38"/>
      <c r="G2101" s="38"/>
      <c r="H2101" s="38"/>
      <c r="I2101" s="38"/>
      <c r="J2101" s="38"/>
      <c r="K2101" s="38"/>
      <c r="L2101" s="38"/>
      <c r="M2101" s="38"/>
      <c r="QK2101" s="3"/>
      <c r="QL2101" s="1"/>
      <c r="QM2101" s="1"/>
      <c r="QN2101" s="1"/>
      <c r="QO2101" s="1"/>
      <c r="QP2101" s="1"/>
      <c r="QQ2101" s="1"/>
      <c r="QR2101" s="1"/>
    </row>
    <row r="2102" spans="1:460" x14ac:dyDescent="0.2">
      <c r="A2102" s="17"/>
      <c r="B2102" s="18"/>
      <c r="C2102" s="38"/>
      <c r="D2102" s="38"/>
      <c r="E2102" s="38"/>
      <c r="F2102" s="38"/>
      <c r="G2102" s="38"/>
      <c r="H2102" s="38"/>
      <c r="I2102" s="38"/>
      <c r="J2102" s="38"/>
      <c r="K2102" s="38"/>
      <c r="L2102" s="38"/>
      <c r="M2102" s="38"/>
      <c r="QK2102" s="3"/>
      <c r="QL2102" s="1"/>
      <c r="QM2102" s="1"/>
      <c r="QN2102" s="1"/>
      <c r="QO2102" s="1"/>
      <c r="QP2102" s="1"/>
      <c r="QQ2102" s="1"/>
      <c r="QR2102" s="1"/>
    </row>
    <row r="2103" spans="1:460" x14ac:dyDescent="0.2">
      <c r="A2103" s="17"/>
      <c r="B2103" s="18"/>
      <c r="C2103" s="38"/>
      <c r="D2103" s="38"/>
      <c r="E2103" s="38"/>
      <c r="F2103" s="38"/>
      <c r="G2103" s="38"/>
      <c r="H2103" s="38"/>
      <c r="I2103" s="38"/>
      <c r="J2103" s="38"/>
      <c r="K2103" s="38"/>
      <c r="L2103" s="38"/>
      <c r="M2103" s="38"/>
      <c r="QK2103" s="3"/>
      <c r="QL2103" s="1"/>
      <c r="QM2103" s="1"/>
      <c r="QN2103" s="1"/>
      <c r="QO2103" s="1"/>
      <c r="QP2103" s="1"/>
      <c r="QQ2103" s="1"/>
      <c r="QR2103" s="1"/>
    </row>
    <row r="2104" spans="1:460" x14ac:dyDescent="0.2">
      <c r="A2104" s="17"/>
      <c r="B2104" s="18"/>
      <c r="C2104" s="38"/>
      <c r="D2104" s="38"/>
      <c r="E2104" s="38"/>
      <c r="F2104" s="38"/>
      <c r="G2104" s="38"/>
      <c r="H2104" s="38"/>
      <c r="I2104" s="38"/>
      <c r="J2104" s="38"/>
      <c r="K2104" s="38"/>
      <c r="L2104" s="38"/>
      <c r="M2104" s="38"/>
      <c r="QK2104" s="3"/>
      <c r="QL2104" s="1"/>
      <c r="QM2104" s="1"/>
      <c r="QN2104" s="1"/>
      <c r="QO2104" s="1"/>
      <c r="QP2104" s="1"/>
      <c r="QQ2104" s="1"/>
      <c r="QR2104" s="1"/>
    </row>
    <row r="2105" spans="1:460" x14ac:dyDescent="0.2">
      <c r="A2105" s="17"/>
      <c r="B2105" s="18"/>
      <c r="C2105" s="38"/>
      <c r="D2105" s="38"/>
      <c r="E2105" s="38"/>
      <c r="F2105" s="38"/>
      <c r="G2105" s="38"/>
      <c r="H2105" s="38"/>
      <c r="I2105" s="38"/>
      <c r="J2105" s="38"/>
      <c r="K2105" s="38"/>
      <c r="L2105" s="38"/>
      <c r="M2105" s="38"/>
      <c r="QK2105" s="3"/>
      <c r="QL2105" s="1"/>
      <c r="QM2105" s="1"/>
      <c r="QN2105" s="1"/>
      <c r="QO2105" s="1"/>
      <c r="QP2105" s="1"/>
      <c r="QQ2105" s="1"/>
      <c r="QR2105" s="1"/>
    </row>
    <row r="2106" spans="1:460" x14ac:dyDescent="0.2">
      <c r="A2106" s="17"/>
      <c r="B2106" s="18"/>
      <c r="C2106" s="38"/>
      <c r="D2106" s="38"/>
      <c r="E2106" s="38"/>
      <c r="F2106" s="38"/>
      <c r="G2106" s="38"/>
      <c r="H2106" s="38"/>
      <c r="I2106" s="38"/>
      <c r="J2106" s="38"/>
      <c r="K2106" s="38"/>
      <c r="L2106" s="38"/>
      <c r="M2106" s="38"/>
      <c r="QK2106" s="3"/>
      <c r="QL2106" s="1"/>
      <c r="QM2106" s="1"/>
      <c r="QN2106" s="1"/>
      <c r="QO2106" s="1"/>
      <c r="QP2106" s="1"/>
      <c r="QQ2106" s="1"/>
      <c r="QR2106" s="1"/>
    </row>
    <row r="2107" spans="1:460" x14ac:dyDescent="0.2">
      <c r="A2107" s="17"/>
      <c r="B2107" s="18"/>
      <c r="C2107" s="38"/>
      <c r="D2107" s="38"/>
      <c r="E2107" s="38"/>
      <c r="F2107" s="38"/>
      <c r="G2107" s="38"/>
      <c r="H2107" s="38"/>
      <c r="I2107" s="38"/>
      <c r="J2107" s="38"/>
      <c r="K2107" s="38"/>
      <c r="L2107" s="38"/>
      <c r="M2107" s="38"/>
      <c r="QK2107" s="3"/>
      <c r="QL2107" s="1"/>
      <c r="QM2107" s="1"/>
      <c r="QN2107" s="1"/>
      <c r="QO2107" s="1"/>
      <c r="QP2107" s="1"/>
      <c r="QQ2107" s="1"/>
      <c r="QR2107" s="1"/>
    </row>
    <row r="2108" spans="1:460" x14ac:dyDescent="0.2">
      <c r="A2108" s="17"/>
      <c r="B2108" s="18"/>
      <c r="C2108" s="38"/>
      <c r="D2108" s="38"/>
      <c r="E2108" s="38"/>
      <c r="F2108" s="38"/>
      <c r="G2108" s="38"/>
      <c r="H2108" s="38"/>
      <c r="I2108" s="38"/>
      <c r="J2108" s="38"/>
      <c r="K2108" s="38"/>
      <c r="L2108" s="38"/>
      <c r="M2108" s="38"/>
      <c r="QK2108" s="3"/>
      <c r="QL2108" s="1"/>
      <c r="QM2108" s="1"/>
      <c r="QN2108" s="1"/>
      <c r="QO2108" s="1"/>
      <c r="QP2108" s="1"/>
      <c r="QQ2108" s="1"/>
      <c r="QR2108" s="1"/>
    </row>
    <row r="2109" spans="1:460" x14ac:dyDescent="0.2">
      <c r="A2109" s="17"/>
      <c r="B2109" s="18"/>
      <c r="C2109" s="38"/>
      <c r="D2109" s="38"/>
      <c r="E2109" s="38"/>
      <c r="F2109" s="38"/>
      <c r="G2109" s="38"/>
      <c r="H2109" s="38"/>
      <c r="I2109" s="38"/>
      <c r="J2109" s="38"/>
      <c r="K2109" s="38"/>
      <c r="L2109" s="38"/>
      <c r="M2109" s="38"/>
      <c r="QK2109" s="3"/>
      <c r="QL2109" s="1"/>
      <c r="QM2109" s="1"/>
      <c r="QN2109" s="1"/>
      <c r="QO2109" s="1"/>
      <c r="QP2109" s="1"/>
      <c r="QQ2109" s="1"/>
      <c r="QR2109" s="1"/>
    </row>
    <row r="2110" spans="1:460" x14ac:dyDescent="0.2">
      <c r="A2110" s="17"/>
      <c r="B2110" s="18"/>
      <c r="C2110" s="38"/>
      <c r="D2110" s="38"/>
      <c r="E2110" s="38"/>
      <c r="F2110" s="38"/>
      <c r="G2110" s="38"/>
      <c r="H2110" s="38"/>
      <c r="I2110" s="38"/>
      <c r="J2110" s="38"/>
      <c r="K2110" s="38"/>
      <c r="L2110" s="38"/>
      <c r="M2110" s="38"/>
      <c r="QK2110" s="3"/>
      <c r="QL2110" s="1"/>
      <c r="QM2110" s="1"/>
      <c r="QN2110" s="1"/>
      <c r="QO2110" s="1"/>
      <c r="QP2110" s="1"/>
      <c r="QQ2110" s="1"/>
      <c r="QR2110" s="1"/>
    </row>
    <row r="2111" spans="1:460" x14ac:dyDescent="0.2">
      <c r="A2111" s="17"/>
      <c r="B2111" s="18"/>
      <c r="C2111" s="38"/>
      <c r="D2111" s="38"/>
      <c r="E2111" s="38"/>
      <c r="F2111" s="38"/>
      <c r="G2111" s="38"/>
      <c r="H2111" s="38"/>
      <c r="I2111" s="38"/>
      <c r="J2111" s="38"/>
      <c r="K2111" s="38"/>
      <c r="L2111" s="38"/>
      <c r="M2111" s="38"/>
      <c r="QK2111" s="3"/>
      <c r="QL2111" s="1"/>
      <c r="QM2111" s="1"/>
      <c r="QN2111" s="1"/>
      <c r="QO2111" s="1"/>
      <c r="QP2111" s="1"/>
      <c r="QQ2111" s="1"/>
      <c r="QR2111" s="1"/>
    </row>
    <row r="2112" spans="1:460" x14ac:dyDescent="0.2">
      <c r="A2112" s="17"/>
      <c r="B2112" s="18"/>
      <c r="C2112" s="38"/>
      <c r="D2112" s="38"/>
      <c r="E2112" s="38"/>
      <c r="F2112" s="38"/>
      <c r="G2112" s="38"/>
      <c r="H2112" s="38"/>
      <c r="I2112" s="38"/>
      <c r="J2112" s="38"/>
      <c r="K2112" s="38"/>
      <c r="L2112" s="38"/>
      <c r="M2112" s="38"/>
      <c r="QK2112" s="3"/>
      <c r="QL2112" s="1"/>
      <c r="QM2112" s="1"/>
      <c r="QN2112" s="1"/>
      <c r="QO2112" s="1"/>
      <c r="QP2112" s="1"/>
      <c r="QQ2112" s="1"/>
      <c r="QR2112" s="1"/>
    </row>
    <row r="2113" spans="1:460" x14ac:dyDescent="0.2">
      <c r="A2113" s="17"/>
      <c r="B2113" s="18"/>
      <c r="C2113" s="38"/>
      <c r="D2113" s="38"/>
      <c r="E2113" s="38"/>
      <c r="F2113" s="38"/>
      <c r="G2113" s="38"/>
      <c r="H2113" s="38"/>
      <c r="I2113" s="38"/>
      <c r="J2113" s="38"/>
      <c r="K2113" s="38"/>
      <c r="L2113" s="38"/>
      <c r="M2113" s="38"/>
      <c r="QK2113" s="3"/>
      <c r="QL2113" s="1"/>
      <c r="QM2113" s="1"/>
      <c r="QN2113" s="1"/>
      <c r="QO2113" s="1"/>
      <c r="QP2113" s="1"/>
      <c r="QQ2113" s="1"/>
      <c r="QR2113" s="1"/>
    </row>
    <row r="2114" spans="1:460" x14ac:dyDescent="0.2">
      <c r="A2114" s="17"/>
      <c r="B2114" s="18"/>
      <c r="C2114" s="38"/>
      <c r="D2114" s="38"/>
      <c r="E2114" s="38"/>
      <c r="F2114" s="38"/>
      <c r="G2114" s="38"/>
      <c r="H2114" s="38"/>
      <c r="I2114" s="38"/>
      <c r="J2114" s="38"/>
      <c r="K2114" s="38"/>
      <c r="L2114" s="38"/>
      <c r="M2114" s="38"/>
      <c r="QK2114" s="3"/>
      <c r="QL2114" s="1"/>
      <c r="QM2114" s="1"/>
      <c r="QN2114" s="1"/>
      <c r="QO2114" s="1"/>
      <c r="QP2114" s="1"/>
      <c r="QQ2114" s="1"/>
      <c r="QR2114" s="1"/>
    </row>
    <row r="2115" spans="1:460" x14ac:dyDescent="0.2">
      <c r="A2115" s="17"/>
      <c r="B2115" s="18"/>
      <c r="C2115" s="38"/>
      <c r="D2115" s="38"/>
      <c r="E2115" s="38"/>
      <c r="F2115" s="38"/>
      <c r="G2115" s="38"/>
      <c r="H2115" s="38"/>
      <c r="I2115" s="38"/>
      <c r="J2115" s="38"/>
      <c r="K2115" s="38"/>
      <c r="L2115" s="38"/>
      <c r="M2115" s="38"/>
      <c r="QK2115" s="3"/>
      <c r="QL2115" s="1"/>
      <c r="QM2115" s="1"/>
      <c r="QN2115" s="1"/>
      <c r="QO2115" s="1"/>
      <c r="QP2115" s="1"/>
      <c r="QQ2115" s="1"/>
      <c r="QR2115" s="1"/>
    </row>
    <row r="2116" spans="1:460" x14ac:dyDescent="0.2">
      <c r="A2116" s="17"/>
      <c r="B2116" s="18"/>
      <c r="C2116" s="38"/>
      <c r="D2116" s="38"/>
      <c r="E2116" s="38"/>
      <c r="F2116" s="38"/>
      <c r="G2116" s="38"/>
      <c r="H2116" s="38"/>
      <c r="I2116" s="38"/>
      <c r="J2116" s="38"/>
      <c r="K2116" s="38"/>
      <c r="L2116" s="38"/>
      <c r="M2116" s="38"/>
      <c r="QK2116" s="3"/>
      <c r="QL2116" s="1"/>
      <c r="QM2116" s="1"/>
      <c r="QN2116" s="1"/>
      <c r="QO2116" s="1"/>
      <c r="QP2116" s="1"/>
      <c r="QQ2116" s="1"/>
      <c r="QR2116" s="1"/>
    </row>
    <row r="2117" spans="1:460" x14ac:dyDescent="0.2">
      <c r="A2117" s="17"/>
      <c r="B2117" s="18"/>
      <c r="C2117" s="38"/>
      <c r="D2117" s="38"/>
      <c r="E2117" s="38"/>
      <c r="F2117" s="38"/>
      <c r="G2117" s="38"/>
      <c r="H2117" s="38"/>
      <c r="I2117" s="38"/>
      <c r="J2117" s="38"/>
      <c r="K2117" s="38"/>
      <c r="L2117" s="38"/>
      <c r="M2117" s="38"/>
      <c r="QK2117" s="3"/>
      <c r="QL2117" s="1"/>
      <c r="QM2117" s="1"/>
      <c r="QN2117" s="1"/>
      <c r="QO2117" s="1"/>
      <c r="QP2117" s="1"/>
      <c r="QQ2117" s="1"/>
      <c r="QR2117" s="1"/>
    </row>
    <row r="2118" spans="1:460" x14ac:dyDescent="0.2">
      <c r="A2118" s="17"/>
      <c r="B2118" s="18"/>
      <c r="C2118" s="38"/>
      <c r="D2118" s="38"/>
      <c r="E2118" s="38"/>
      <c r="F2118" s="38"/>
      <c r="G2118" s="38"/>
      <c r="H2118" s="38"/>
      <c r="I2118" s="38"/>
      <c r="J2118" s="38"/>
      <c r="K2118" s="38"/>
      <c r="L2118" s="38"/>
      <c r="M2118" s="38"/>
      <c r="QK2118" s="3"/>
      <c r="QL2118" s="1"/>
      <c r="QM2118" s="1"/>
      <c r="QN2118" s="1"/>
      <c r="QO2118" s="1"/>
      <c r="QP2118" s="1"/>
      <c r="QQ2118" s="1"/>
      <c r="QR2118" s="1"/>
    </row>
    <row r="2119" spans="1:460" x14ac:dyDescent="0.2">
      <c r="A2119" s="17"/>
      <c r="B2119" s="18"/>
      <c r="C2119" s="38"/>
      <c r="D2119" s="38"/>
      <c r="E2119" s="38"/>
      <c r="F2119" s="38"/>
      <c r="G2119" s="38"/>
      <c r="H2119" s="38"/>
      <c r="I2119" s="38"/>
      <c r="J2119" s="38"/>
      <c r="K2119" s="38"/>
      <c r="L2119" s="38"/>
      <c r="M2119" s="38"/>
      <c r="QK2119" s="3"/>
      <c r="QL2119" s="1"/>
      <c r="QM2119" s="1"/>
      <c r="QN2119" s="1"/>
      <c r="QO2119" s="1"/>
      <c r="QP2119" s="1"/>
      <c r="QQ2119" s="1"/>
      <c r="QR2119" s="1"/>
    </row>
    <row r="2120" spans="1:460" x14ac:dyDescent="0.2">
      <c r="A2120" s="17"/>
      <c r="B2120" s="18"/>
      <c r="C2120" s="38"/>
      <c r="D2120" s="38"/>
      <c r="E2120" s="38"/>
      <c r="F2120" s="38"/>
      <c r="G2120" s="38"/>
      <c r="H2120" s="38"/>
      <c r="I2120" s="38"/>
      <c r="J2120" s="38"/>
      <c r="K2120" s="38"/>
      <c r="L2120" s="38"/>
      <c r="M2120" s="38"/>
      <c r="QK2120" s="3"/>
      <c r="QL2120" s="1"/>
      <c r="QM2120" s="1"/>
      <c r="QN2120" s="1"/>
      <c r="QO2120" s="1"/>
      <c r="QP2120" s="1"/>
      <c r="QQ2120" s="1"/>
      <c r="QR2120" s="1"/>
    </row>
    <row r="2121" spans="1:460" x14ac:dyDescent="0.2">
      <c r="A2121" s="17"/>
      <c r="B2121" s="18"/>
      <c r="C2121" s="38"/>
      <c r="D2121" s="38"/>
      <c r="E2121" s="38"/>
      <c r="F2121" s="38"/>
      <c r="G2121" s="38"/>
      <c r="H2121" s="38"/>
      <c r="I2121" s="38"/>
      <c r="J2121" s="38"/>
      <c r="K2121" s="38"/>
      <c r="L2121" s="38"/>
      <c r="M2121" s="38"/>
      <c r="QK2121" s="3"/>
      <c r="QL2121" s="1"/>
      <c r="QM2121" s="1"/>
      <c r="QN2121" s="1"/>
      <c r="QO2121" s="1"/>
      <c r="QP2121" s="1"/>
      <c r="QQ2121" s="1"/>
      <c r="QR2121" s="1"/>
    </row>
    <row r="2122" spans="1:460" x14ac:dyDescent="0.2">
      <c r="A2122" s="17"/>
      <c r="B2122" s="18"/>
      <c r="C2122" s="38"/>
      <c r="D2122" s="38"/>
      <c r="E2122" s="38"/>
      <c r="F2122" s="38"/>
      <c r="G2122" s="38"/>
      <c r="H2122" s="38"/>
      <c r="I2122" s="38"/>
      <c r="J2122" s="38"/>
      <c r="K2122" s="38"/>
      <c r="L2122" s="38"/>
      <c r="M2122" s="38"/>
      <c r="QK2122" s="3"/>
      <c r="QL2122" s="1"/>
      <c r="QM2122" s="1"/>
      <c r="QN2122" s="1"/>
      <c r="QO2122" s="1"/>
      <c r="QP2122" s="1"/>
      <c r="QQ2122" s="1"/>
      <c r="QR2122" s="1"/>
    </row>
    <row r="2123" spans="1:460" x14ac:dyDescent="0.2">
      <c r="A2123" s="17"/>
      <c r="B2123" s="18"/>
      <c r="C2123" s="38"/>
      <c r="D2123" s="38"/>
      <c r="E2123" s="38"/>
      <c r="F2123" s="38"/>
      <c r="G2123" s="38"/>
      <c r="H2123" s="38"/>
      <c r="I2123" s="38"/>
      <c r="J2123" s="38"/>
      <c r="K2123" s="38"/>
      <c r="L2123" s="38"/>
      <c r="M2123" s="38"/>
      <c r="QK2123" s="3"/>
      <c r="QL2123" s="1"/>
      <c r="QM2123" s="1"/>
      <c r="QN2123" s="1"/>
      <c r="QO2123" s="1"/>
      <c r="QP2123" s="1"/>
      <c r="QQ2123" s="1"/>
      <c r="QR2123" s="1"/>
    </row>
    <row r="2124" spans="1:460" x14ac:dyDescent="0.2">
      <c r="A2124" s="17"/>
      <c r="B2124" s="18"/>
      <c r="C2124" s="38"/>
      <c r="D2124" s="38"/>
      <c r="E2124" s="38"/>
      <c r="F2124" s="38"/>
      <c r="G2124" s="38"/>
      <c r="H2124" s="38"/>
      <c r="I2124" s="38"/>
      <c r="J2124" s="38"/>
      <c r="K2124" s="38"/>
      <c r="L2124" s="38"/>
      <c r="M2124" s="38"/>
      <c r="QK2124" s="3"/>
      <c r="QL2124" s="1"/>
      <c r="QM2124" s="1"/>
      <c r="QN2124" s="1"/>
      <c r="QO2124" s="1"/>
      <c r="QP2124" s="1"/>
      <c r="QQ2124" s="1"/>
      <c r="QR2124" s="1"/>
    </row>
    <row r="2125" spans="1:460" x14ac:dyDescent="0.2">
      <c r="A2125" s="17"/>
      <c r="B2125" s="18"/>
      <c r="C2125" s="38"/>
      <c r="D2125" s="38"/>
      <c r="E2125" s="38"/>
      <c r="F2125" s="38"/>
      <c r="G2125" s="38"/>
      <c r="H2125" s="38"/>
      <c r="I2125" s="38"/>
      <c r="J2125" s="38"/>
      <c r="K2125" s="38"/>
      <c r="L2125" s="38"/>
      <c r="M2125" s="38"/>
      <c r="QK2125" s="3"/>
      <c r="QL2125" s="1"/>
      <c r="QM2125" s="1"/>
      <c r="QN2125" s="1"/>
      <c r="QO2125" s="1"/>
      <c r="QP2125" s="1"/>
      <c r="QQ2125" s="1"/>
      <c r="QR2125" s="1"/>
    </row>
    <row r="2126" spans="1:460" x14ac:dyDescent="0.2">
      <c r="A2126" s="17"/>
      <c r="B2126" s="18"/>
      <c r="C2126" s="38"/>
      <c r="D2126" s="38"/>
      <c r="E2126" s="38"/>
      <c r="F2126" s="38"/>
      <c r="G2126" s="38"/>
      <c r="H2126" s="38"/>
      <c r="I2126" s="38"/>
      <c r="J2126" s="38"/>
      <c r="K2126" s="38"/>
      <c r="L2126" s="38"/>
      <c r="M2126" s="38"/>
      <c r="QK2126" s="3"/>
      <c r="QL2126" s="1"/>
      <c r="QM2126" s="1"/>
      <c r="QN2126" s="1"/>
      <c r="QO2126" s="1"/>
      <c r="QP2126" s="1"/>
      <c r="QQ2126" s="1"/>
      <c r="QR2126" s="1"/>
    </row>
    <row r="2127" spans="1:460" x14ac:dyDescent="0.2">
      <c r="A2127" s="17"/>
      <c r="B2127" s="18"/>
      <c r="C2127" s="38"/>
      <c r="D2127" s="38"/>
      <c r="E2127" s="38"/>
      <c r="F2127" s="38"/>
      <c r="G2127" s="38"/>
      <c r="H2127" s="38"/>
      <c r="I2127" s="38"/>
      <c r="J2127" s="38"/>
      <c r="K2127" s="38"/>
      <c r="L2127" s="38"/>
      <c r="M2127" s="38"/>
      <c r="QK2127" s="3"/>
      <c r="QL2127" s="1"/>
      <c r="QM2127" s="1"/>
      <c r="QN2127" s="1"/>
      <c r="QO2127" s="1"/>
      <c r="QP2127" s="1"/>
      <c r="QQ2127" s="1"/>
      <c r="QR2127" s="1"/>
    </row>
    <row r="2128" spans="1:460" x14ac:dyDescent="0.2">
      <c r="A2128" s="17"/>
      <c r="B2128" s="18"/>
      <c r="C2128" s="38"/>
      <c r="D2128" s="38"/>
      <c r="E2128" s="38"/>
      <c r="F2128" s="38"/>
      <c r="G2128" s="38"/>
      <c r="H2128" s="38"/>
      <c r="I2128" s="38"/>
      <c r="J2128" s="38"/>
      <c r="K2128" s="38"/>
      <c r="L2128" s="38"/>
      <c r="M2128" s="38"/>
      <c r="QK2128" s="3"/>
      <c r="QL2128" s="1"/>
      <c r="QM2128" s="1"/>
      <c r="QN2128" s="1"/>
      <c r="QO2128" s="1"/>
      <c r="QP2128" s="1"/>
      <c r="QQ2128" s="1"/>
      <c r="QR2128" s="1"/>
    </row>
    <row r="2129" spans="1:460" x14ac:dyDescent="0.2">
      <c r="A2129" s="17"/>
      <c r="B2129" s="18"/>
      <c r="C2129" s="38"/>
      <c r="D2129" s="38"/>
      <c r="E2129" s="38"/>
      <c r="F2129" s="38"/>
      <c r="G2129" s="38"/>
      <c r="H2129" s="38"/>
      <c r="I2129" s="38"/>
      <c r="J2129" s="38"/>
      <c r="K2129" s="38"/>
      <c r="L2129" s="38"/>
      <c r="M2129" s="38"/>
      <c r="QK2129" s="3"/>
      <c r="QL2129" s="1"/>
      <c r="QM2129" s="1"/>
      <c r="QN2129" s="1"/>
      <c r="QO2129" s="1"/>
      <c r="QP2129" s="1"/>
      <c r="QQ2129" s="1"/>
      <c r="QR2129" s="1"/>
    </row>
    <row r="2130" spans="1:460" x14ac:dyDescent="0.2">
      <c r="A2130" s="17"/>
      <c r="B2130" s="18"/>
      <c r="C2130" s="38"/>
      <c r="D2130" s="38"/>
      <c r="E2130" s="38"/>
      <c r="F2130" s="38"/>
      <c r="G2130" s="38"/>
      <c r="H2130" s="38"/>
      <c r="I2130" s="38"/>
      <c r="J2130" s="38"/>
      <c r="K2130" s="38"/>
      <c r="L2130" s="38"/>
      <c r="M2130" s="38"/>
      <c r="QK2130" s="3"/>
      <c r="QL2130" s="1"/>
      <c r="QM2130" s="1"/>
      <c r="QN2130" s="1"/>
      <c r="QO2130" s="1"/>
      <c r="QP2130" s="1"/>
      <c r="QQ2130" s="1"/>
      <c r="QR2130" s="1"/>
    </row>
    <row r="2131" spans="1:460" x14ac:dyDescent="0.2">
      <c r="A2131" s="17"/>
      <c r="B2131" s="18"/>
      <c r="C2131" s="38"/>
      <c r="D2131" s="38"/>
      <c r="E2131" s="38"/>
      <c r="F2131" s="38"/>
      <c r="G2131" s="38"/>
      <c r="H2131" s="38"/>
      <c r="I2131" s="38"/>
      <c r="J2131" s="38"/>
      <c r="K2131" s="38"/>
      <c r="L2131" s="38"/>
      <c r="M2131" s="38"/>
      <c r="QK2131" s="3"/>
      <c r="QL2131" s="1"/>
      <c r="QM2131" s="1"/>
      <c r="QN2131" s="1"/>
      <c r="QO2131" s="1"/>
      <c r="QP2131" s="1"/>
      <c r="QQ2131" s="1"/>
      <c r="QR2131" s="1"/>
    </row>
    <row r="2132" spans="1:460" x14ac:dyDescent="0.2">
      <c r="A2132" s="17"/>
      <c r="B2132" s="18"/>
      <c r="C2132" s="38"/>
      <c r="D2132" s="38"/>
      <c r="E2132" s="38"/>
      <c r="F2132" s="38"/>
      <c r="G2132" s="38"/>
      <c r="H2132" s="38"/>
      <c r="I2132" s="38"/>
      <c r="J2132" s="38"/>
      <c r="K2132" s="38"/>
      <c r="L2132" s="38"/>
      <c r="M2132" s="38"/>
      <c r="QK2132" s="3"/>
      <c r="QL2132" s="1"/>
      <c r="QM2132" s="1"/>
      <c r="QN2132" s="1"/>
      <c r="QO2132" s="1"/>
      <c r="QP2132" s="1"/>
      <c r="QQ2132" s="1"/>
      <c r="QR2132" s="1"/>
    </row>
    <row r="2133" spans="1:460" x14ac:dyDescent="0.2">
      <c r="A2133" s="17"/>
      <c r="B2133" s="18"/>
      <c r="C2133" s="38"/>
      <c r="D2133" s="38"/>
      <c r="E2133" s="38"/>
      <c r="F2133" s="38"/>
      <c r="G2133" s="38"/>
      <c r="H2133" s="38"/>
      <c r="I2133" s="38"/>
      <c r="J2133" s="38"/>
      <c r="K2133" s="38"/>
      <c r="L2133" s="38"/>
      <c r="M2133" s="38"/>
      <c r="QK2133" s="3"/>
      <c r="QL2133" s="1"/>
      <c r="QM2133" s="1"/>
      <c r="QN2133" s="1"/>
      <c r="QO2133" s="1"/>
      <c r="QP2133" s="1"/>
      <c r="QQ2133" s="1"/>
      <c r="QR2133" s="1"/>
    </row>
    <row r="2134" spans="1:460" x14ac:dyDescent="0.2">
      <c r="A2134" s="17"/>
      <c r="B2134" s="18"/>
      <c r="C2134" s="38"/>
      <c r="D2134" s="38"/>
      <c r="E2134" s="38"/>
      <c r="F2134" s="38"/>
      <c r="G2134" s="38"/>
      <c r="H2134" s="38"/>
      <c r="I2134" s="38"/>
      <c r="J2134" s="38"/>
      <c r="K2134" s="38"/>
      <c r="L2134" s="38"/>
      <c r="M2134" s="38"/>
      <c r="QK2134" s="3"/>
      <c r="QL2134" s="1"/>
      <c r="QM2134" s="1"/>
      <c r="QN2134" s="1"/>
      <c r="QO2134" s="1"/>
      <c r="QP2134" s="1"/>
      <c r="QQ2134" s="1"/>
      <c r="QR2134" s="1"/>
    </row>
    <row r="2135" spans="1:460" x14ac:dyDescent="0.2">
      <c r="A2135" s="17"/>
      <c r="B2135" s="18"/>
      <c r="C2135" s="38"/>
      <c r="D2135" s="38"/>
      <c r="E2135" s="38"/>
      <c r="F2135" s="38"/>
      <c r="G2135" s="38"/>
      <c r="H2135" s="38"/>
      <c r="I2135" s="38"/>
      <c r="J2135" s="38"/>
      <c r="K2135" s="38"/>
      <c r="L2135" s="38"/>
      <c r="M2135" s="38"/>
      <c r="QK2135" s="3"/>
      <c r="QL2135" s="1"/>
      <c r="QM2135" s="1"/>
      <c r="QN2135" s="1"/>
      <c r="QO2135" s="1"/>
      <c r="QP2135" s="1"/>
      <c r="QQ2135" s="1"/>
      <c r="QR2135" s="1"/>
    </row>
    <row r="2136" spans="1:460" x14ac:dyDescent="0.2">
      <c r="A2136" s="17"/>
      <c r="B2136" s="18"/>
      <c r="C2136" s="38"/>
      <c r="D2136" s="38"/>
      <c r="E2136" s="38"/>
      <c r="F2136" s="38"/>
      <c r="G2136" s="38"/>
      <c r="H2136" s="38"/>
      <c r="I2136" s="38"/>
      <c r="J2136" s="38"/>
      <c r="K2136" s="38"/>
      <c r="L2136" s="38"/>
      <c r="M2136" s="38"/>
      <c r="QK2136" s="3"/>
      <c r="QL2136" s="1"/>
      <c r="QM2136" s="1"/>
      <c r="QN2136" s="1"/>
      <c r="QO2136" s="1"/>
      <c r="QP2136" s="1"/>
      <c r="QQ2136" s="1"/>
      <c r="QR2136" s="1"/>
    </row>
    <row r="2137" spans="1:460" x14ac:dyDescent="0.2">
      <c r="A2137" s="17"/>
      <c r="B2137" s="18"/>
      <c r="C2137" s="38"/>
      <c r="D2137" s="38"/>
      <c r="E2137" s="38"/>
      <c r="F2137" s="38"/>
      <c r="G2137" s="38"/>
      <c r="H2137" s="38"/>
      <c r="I2137" s="38"/>
      <c r="J2137" s="38"/>
      <c r="K2137" s="38"/>
      <c r="L2137" s="38"/>
      <c r="M2137" s="38"/>
      <c r="QK2137" s="3"/>
      <c r="QL2137" s="1"/>
      <c r="QM2137" s="1"/>
      <c r="QN2137" s="1"/>
      <c r="QO2137" s="1"/>
      <c r="QP2137" s="1"/>
      <c r="QQ2137" s="1"/>
      <c r="QR2137" s="1"/>
    </row>
    <row r="2138" spans="1:460" x14ac:dyDescent="0.2">
      <c r="A2138" s="17"/>
      <c r="B2138" s="18"/>
      <c r="C2138" s="38"/>
      <c r="D2138" s="38"/>
      <c r="E2138" s="38"/>
      <c r="F2138" s="38"/>
      <c r="G2138" s="38"/>
      <c r="H2138" s="38"/>
      <c r="I2138" s="38"/>
      <c r="J2138" s="38"/>
      <c r="K2138" s="38"/>
      <c r="L2138" s="38"/>
      <c r="M2138" s="38"/>
      <c r="QK2138" s="3"/>
      <c r="QL2138" s="1"/>
      <c r="QM2138" s="1"/>
      <c r="QN2138" s="1"/>
      <c r="QO2138" s="1"/>
      <c r="QP2138" s="1"/>
      <c r="QQ2138" s="1"/>
      <c r="QR2138" s="1"/>
    </row>
    <row r="2139" spans="1:460" x14ac:dyDescent="0.2">
      <c r="A2139" s="17"/>
      <c r="B2139" s="18"/>
      <c r="C2139" s="38"/>
      <c r="D2139" s="38"/>
      <c r="E2139" s="38"/>
      <c r="F2139" s="38"/>
      <c r="G2139" s="38"/>
      <c r="H2139" s="38"/>
      <c r="I2139" s="38"/>
      <c r="J2139" s="38"/>
      <c r="K2139" s="38"/>
      <c r="L2139" s="38"/>
      <c r="M2139" s="38"/>
      <c r="QK2139" s="3"/>
      <c r="QL2139" s="1"/>
      <c r="QM2139" s="1"/>
      <c r="QN2139" s="1"/>
      <c r="QO2139" s="1"/>
      <c r="QP2139" s="1"/>
      <c r="QQ2139" s="1"/>
      <c r="QR2139" s="1"/>
    </row>
    <row r="2140" spans="1:460" x14ac:dyDescent="0.2">
      <c r="A2140" s="17"/>
      <c r="B2140" s="18"/>
      <c r="C2140" s="38"/>
      <c r="D2140" s="38"/>
      <c r="E2140" s="38"/>
      <c r="F2140" s="38"/>
      <c r="G2140" s="38"/>
      <c r="H2140" s="38"/>
      <c r="I2140" s="38"/>
      <c r="J2140" s="38"/>
      <c r="K2140" s="38"/>
      <c r="L2140" s="38"/>
      <c r="M2140" s="38"/>
      <c r="QK2140" s="3"/>
      <c r="QL2140" s="1"/>
      <c r="QM2140" s="1"/>
      <c r="QN2140" s="1"/>
      <c r="QO2140" s="1"/>
      <c r="QP2140" s="1"/>
      <c r="QQ2140" s="1"/>
      <c r="QR2140" s="1"/>
    </row>
    <row r="2141" spans="1:460" x14ac:dyDescent="0.2">
      <c r="A2141" s="17"/>
      <c r="B2141" s="18"/>
      <c r="C2141" s="38"/>
      <c r="D2141" s="38"/>
      <c r="E2141" s="38"/>
      <c r="F2141" s="38"/>
      <c r="G2141" s="38"/>
      <c r="H2141" s="38"/>
      <c r="I2141" s="38"/>
      <c r="J2141" s="38"/>
      <c r="K2141" s="38"/>
      <c r="L2141" s="38"/>
      <c r="M2141" s="38"/>
      <c r="QK2141" s="3"/>
      <c r="QL2141" s="1"/>
      <c r="QM2141" s="1"/>
      <c r="QN2141" s="1"/>
      <c r="QO2141" s="1"/>
      <c r="QP2141" s="1"/>
      <c r="QQ2141" s="1"/>
      <c r="QR2141" s="1"/>
    </row>
    <row r="2142" spans="1:460" x14ac:dyDescent="0.2">
      <c r="A2142" s="17"/>
      <c r="B2142" s="18"/>
      <c r="C2142" s="38"/>
      <c r="D2142" s="38"/>
      <c r="E2142" s="38"/>
      <c r="F2142" s="38"/>
      <c r="G2142" s="38"/>
      <c r="H2142" s="38"/>
      <c r="I2142" s="38"/>
      <c r="J2142" s="38"/>
      <c r="K2142" s="38"/>
      <c r="L2142" s="38"/>
      <c r="M2142" s="38"/>
      <c r="QK2142" s="3"/>
      <c r="QL2142" s="1"/>
      <c r="QM2142" s="1"/>
      <c r="QN2142" s="1"/>
      <c r="QO2142" s="1"/>
      <c r="QP2142" s="1"/>
      <c r="QQ2142" s="1"/>
      <c r="QR2142" s="1"/>
    </row>
    <row r="2143" spans="1:460" x14ac:dyDescent="0.2">
      <c r="A2143" s="17"/>
      <c r="B2143" s="18"/>
      <c r="C2143" s="38"/>
      <c r="D2143" s="38"/>
      <c r="E2143" s="38"/>
      <c r="F2143" s="38"/>
      <c r="G2143" s="38"/>
      <c r="H2143" s="38"/>
      <c r="I2143" s="38"/>
      <c r="J2143" s="38"/>
      <c r="K2143" s="38"/>
      <c r="L2143" s="38"/>
      <c r="M2143" s="38"/>
      <c r="QK2143" s="3"/>
      <c r="QL2143" s="1"/>
      <c r="QM2143" s="1"/>
      <c r="QN2143" s="1"/>
      <c r="QO2143" s="1"/>
      <c r="QP2143" s="1"/>
      <c r="QQ2143" s="1"/>
      <c r="QR2143" s="1"/>
    </row>
    <row r="2144" spans="1:460" x14ac:dyDescent="0.2">
      <c r="A2144" s="17"/>
      <c r="B2144" s="18"/>
      <c r="C2144" s="38"/>
      <c r="D2144" s="38"/>
      <c r="E2144" s="38"/>
      <c r="F2144" s="38"/>
      <c r="G2144" s="38"/>
      <c r="H2144" s="38"/>
      <c r="I2144" s="38"/>
      <c r="J2144" s="38"/>
      <c r="K2144" s="38"/>
      <c r="L2144" s="38"/>
      <c r="M2144" s="38"/>
      <c r="QK2144" s="3"/>
      <c r="QL2144" s="1"/>
      <c r="QM2144" s="1"/>
      <c r="QN2144" s="1"/>
      <c r="QO2144" s="1"/>
      <c r="QP2144" s="1"/>
      <c r="QQ2144" s="1"/>
      <c r="QR2144" s="1"/>
    </row>
    <row r="2145" spans="1:460" x14ac:dyDescent="0.2">
      <c r="A2145" s="17"/>
      <c r="B2145" s="18"/>
      <c r="C2145" s="38"/>
      <c r="D2145" s="38"/>
      <c r="E2145" s="38"/>
      <c r="F2145" s="38"/>
      <c r="G2145" s="38"/>
      <c r="H2145" s="38"/>
      <c r="I2145" s="38"/>
      <c r="J2145" s="38"/>
      <c r="K2145" s="38"/>
      <c r="L2145" s="38"/>
      <c r="M2145" s="38"/>
      <c r="QK2145" s="3"/>
      <c r="QL2145" s="1"/>
      <c r="QM2145" s="1"/>
      <c r="QN2145" s="1"/>
      <c r="QO2145" s="1"/>
      <c r="QP2145" s="1"/>
      <c r="QQ2145" s="1"/>
      <c r="QR2145" s="1"/>
    </row>
    <row r="2146" spans="1:460" x14ac:dyDescent="0.2">
      <c r="A2146" s="17"/>
      <c r="B2146" s="18"/>
      <c r="C2146" s="38"/>
      <c r="D2146" s="38"/>
      <c r="E2146" s="38"/>
      <c r="F2146" s="38"/>
      <c r="G2146" s="38"/>
      <c r="H2146" s="38"/>
      <c r="I2146" s="38"/>
      <c r="J2146" s="38"/>
      <c r="K2146" s="38"/>
      <c r="L2146" s="38"/>
      <c r="M2146" s="38"/>
      <c r="QK2146" s="3"/>
      <c r="QL2146" s="1"/>
      <c r="QM2146" s="1"/>
      <c r="QN2146" s="1"/>
      <c r="QO2146" s="1"/>
      <c r="QP2146" s="1"/>
      <c r="QQ2146" s="1"/>
      <c r="QR2146" s="1"/>
    </row>
    <row r="2147" spans="1:460" x14ac:dyDescent="0.2">
      <c r="A2147" s="17"/>
      <c r="B2147" s="18"/>
      <c r="C2147" s="38"/>
      <c r="D2147" s="38"/>
      <c r="E2147" s="38"/>
      <c r="F2147" s="38"/>
      <c r="G2147" s="38"/>
      <c r="H2147" s="38"/>
      <c r="I2147" s="38"/>
      <c r="J2147" s="38"/>
      <c r="K2147" s="38"/>
      <c r="L2147" s="38"/>
      <c r="M2147" s="38"/>
      <c r="QK2147" s="3"/>
      <c r="QL2147" s="1"/>
      <c r="QM2147" s="1"/>
      <c r="QN2147" s="1"/>
      <c r="QO2147" s="1"/>
      <c r="QP2147" s="1"/>
      <c r="QQ2147" s="1"/>
      <c r="QR2147" s="1"/>
    </row>
    <row r="2148" spans="1:460" x14ac:dyDescent="0.2">
      <c r="A2148" s="17"/>
      <c r="B2148" s="18"/>
      <c r="C2148" s="38"/>
      <c r="D2148" s="38"/>
      <c r="E2148" s="38"/>
      <c r="F2148" s="38"/>
      <c r="G2148" s="38"/>
      <c r="H2148" s="38"/>
      <c r="I2148" s="38"/>
      <c r="J2148" s="38"/>
      <c r="K2148" s="38"/>
      <c r="L2148" s="38"/>
      <c r="M2148" s="38"/>
      <c r="QK2148" s="3"/>
      <c r="QL2148" s="1"/>
      <c r="QM2148" s="1"/>
      <c r="QN2148" s="1"/>
      <c r="QO2148" s="1"/>
      <c r="QP2148" s="1"/>
      <c r="QQ2148" s="1"/>
      <c r="QR2148" s="1"/>
    </row>
    <row r="2149" spans="1:460" x14ac:dyDescent="0.2">
      <c r="A2149" s="17"/>
      <c r="B2149" s="18"/>
      <c r="C2149" s="38"/>
      <c r="D2149" s="38"/>
      <c r="E2149" s="38"/>
      <c r="F2149" s="38"/>
      <c r="G2149" s="38"/>
      <c r="H2149" s="38"/>
      <c r="I2149" s="38"/>
      <c r="J2149" s="38"/>
      <c r="K2149" s="38"/>
      <c r="L2149" s="38"/>
      <c r="M2149" s="38"/>
      <c r="QK2149" s="3"/>
      <c r="QL2149" s="1"/>
      <c r="QM2149" s="1"/>
      <c r="QN2149" s="1"/>
      <c r="QO2149" s="1"/>
      <c r="QP2149" s="1"/>
      <c r="QQ2149" s="1"/>
      <c r="QR2149" s="1"/>
    </row>
    <row r="2150" spans="1:460" x14ac:dyDescent="0.2">
      <c r="A2150" s="17"/>
      <c r="B2150" s="18"/>
      <c r="C2150" s="38"/>
      <c r="D2150" s="38"/>
      <c r="E2150" s="38"/>
      <c r="F2150" s="38"/>
      <c r="G2150" s="38"/>
      <c r="H2150" s="38"/>
      <c r="I2150" s="38"/>
      <c r="J2150" s="38"/>
      <c r="K2150" s="38"/>
      <c r="L2150" s="38"/>
      <c r="M2150" s="38"/>
      <c r="QK2150" s="3"/>
      <c r="QL2150" s="1"/>
      <c r="QM2150" s="1"/>
      <c r="QN2150" s="1"/>
      <c r="QO2150" s="1"/>
      <c r="QP2150" s="1"/>
      <c r="QQ2150" s="1"/>
      <c r="QR2150" s="1"/>
    </row>
    <row r="2151" spans="1:460" x14ac:dyDescent="0.2">
      <c r="A2151" s="17"/>
      <c r="B2151" s="18"/>
      <c r="C2151" s="38"/>
      <c r="D2151" s="38"/>
      <c r="E2151" s="38"/>
      <c r="F2151" s="38"/>
      <c r="G2151" s="38"/>
      <c r="H2151" s="38"/>
      <c r="I2151" s="38"/>
      <c r="J2151" s="38"/>
      <c r="K2151" s="38"/>
      <c r="L2151" s="38"/>
      <c r="M2151" s="38"/>
      <c r="QK2151" s="3"/>
      <c r="QL2151" s="1"/>
      <c r="QM2151" s="1"/>
      <c r="QN2151" s="1"/>
      <c r="QO2151" s="1"/>
      <c r="QP2151" s="1"/>
      <c r="QQ2151" s="1"/>
      <c r="QR2151" s="1"/>
    </row>
    <row r="2152" spans="1:460" x14ac:dyDescent="0.2">
      <c r="A2152" s="17"/>
      <c r="B2152" s="18"/>
      <c r="C2152" s="38"/>
      <c r="D2152" s="38"/>
      <c r="E2152" s="38"/>
      <c r="F2152" s="38"/>
      <c r="G2152" s="38"/>
      <c r="H2152" s="38"/>
      <c r="I2152" s="38"/>
      <c r="J2152" s="38"/>
      <c r="K2152" s="38"/>
      <c r="L2152" s="38"/>
      <c r="M2152" s="38"/>
      <c r="QK2152" s="3"/>
      <c r="QL2152" s="1"/>
      <c r="QM2152" s="1"/>
      <c r="QN2152" s="1"/>
      <c r="QO2152" s="1"/>
      <c r="QP2152" s="1"/>
      <c r="QQ2152" s="1"/>
      <c r="QR2152" s="1"/>
    </row>
    <row r="2153" spans="1:460" x14ac:dyDescent="0.2">
      <c r="A2153" s="17"/>
      <c r="B2153" s="18"/>
      <c r="C2153" s="38"/>
      <c r="D2153" s="38"/>
      <c r="E2153" s="38"/>
      <c r="F2153" s="38"/>
      <c r="G2153" s="38"/>
      <c r="H2153" s="38"/>
      <c r="I2153" s="38"/>
      <c r="J2153" s="38"/>
      <c r="K2153" s="38"/>
      <c r="L2153" s="38"/>
      <c r="M2153" s="38"/>
      <c r="QK2153" s="3"/>
      <c r="QL2153" s="1"/>
      <c r="QM2153" s="1"/>
      <c r="QN2153" s="1"/>
      <c r="QO2153" s="1"/>
      <c r="QP2153" s="1"/>
      <c r="QQ2153" s="1"/>
      <c r="QR2153" s="1"/>
    </row>
    <row r="2154" spans="1:460" x14ac:dyDescent="0.2">
      <c r="A2154" s="17"/>
      <c r="B2154" s="18"/>
      <c r="C2154" s="38"/>
      <c r="D2154" s="38"/>
      <c r="E2154" s="38"/>
      <c r="F2154" s="38"/>
      <c r="G2154" s="38"/>
      <c r="H2154" s="38"/>
      <c r="I2154" s="38"/>
      <c r="J2154" s="38"/>
      <c r="K2154" s="38"/>
      <c r="L2154" s="38"/>
      <c r="M2154" s="38"/>
      <c r="QK2154" s="3"/>
      <c r="QL2154" s="1"/>
      <c r="QM2154" s="1"/>
      <c r="QN2154" s="1"/>
      <c r="QO2154" s="1"/>
      <c r="QP2154" s="1"/>
      <c r="QQ2154" s="1"/>
      <c r="QR2154" s="1"/>
    </row>
    <row r="2155" spans="1:460" x14ac:dyDescent="0.2">
      <c r="A2155" s="17"/>
      <c r="B2155" s="18"/>
      <c r="C2155" s="38"/>
      <c r="D2155" s="38"/>
      <c r="E2155" s="38"/>
      <c r="F2155" s="38"/>
      <c r="G2155" s="38"/>
      <c r="H2155" s="38"/>
      <c r="I2155" s="38"/>
      <c r="J2155" s="38"/>
      <c r="K2155" s="38"/>
      <c r="L2155" s="38"/>
      <c r="M2155" s="38"/>
      <c r="QK2155" s="3"/>
      <c r="QL2155" s="1"/>
      <c r="QM2155" s="1"/>
      <c r="QN2155" s="1"/>
      <c r="QO2155" s="1"/>
      <c r="QP2155" s="1"/>
      <c r="QQ2155" s="1"/>
      <c r="QR2155" s="1"/>
    </row>
    <row r="2156" spans="1:460" x14ac:dyDescent="0.2">
      <c r="A2156" s="17"/>
      <c r="B2156" s="18"/>
      <c r="C2156" s="38"/>
      <c r="D2156" s="38"/>
      <c r="E2156" s="38"/>
      <c r="F2156" s="38"/>
      <c r="G2156" s="38"/>
      <c r="H2156" s="38"/>
      <c r="I2156" s="38"/>
      <c r="J2156" s="38"/>
      <c r="K2156" s="38"/>
      <c r="L2156" s="38"/>
      <c r="M2156" s="38"/>
      <c r="QK2156" s="3"/>
      <c r="QL2156" s="1"/>
      <c r="QM2156" s="1"/>
      <c r="QN2156" s="1"/>
      <c r="QO2156" s="1"/>
      <c r="QP2156" s="1"/>
      <c r="QQ2156" s="1"/>
      <c r="QR2156" s="1"/>
    </row>
    <row r="2157" spans="1:460" x14ac:dyDescent="0.2">
      <c r="A2157" s="17"/>
      <c r="B2157" s="18"/>
      <c r="C2157" s="38"/>
      <c r="D2157" s="38"/>
      <c r="E2157" s="38"/>
      <c r="F2157" s="38"/>
      <c r="G2157" s="38"/>
      <c r="H2157" s="38"/>
      <c r="I2157" s="38"/>
      <c r="J2157" s="38"/>
      <c r="K2157" s="38"/>
      <c r="L2157" s="38"/>
      <c r="M2157" s="38"/>
      <c r="QK2157" s="3"/>
      <c r="QL2157" s="1"/>
      <c r="QM2157" s="1"/>
      <c r="QN2157" s="1"/>
      <c r="QO2157" s="1"/>
      <c r="QP2157" s="1"/>
      <c r="QQ2157" s="1"/>
      <c r="QR2157" s="1"/>
    </row>
    <row r="2158" spans="1:460" x14ac:dyDescent="0.2">
      <c r="A2158" s="17"/>
      <c r="B2158" s="18"/>
      <c r="C2158" s="38"/>
      <c r="D2158" s="38"/>
      <c r="E2158" s="38"/>
      <c r="F2158" s="38"/>
      <c r="G2158" s="38"/>
      <c r="H2158" s="38"/>
      <c r="I2158" s="38"/>
      <c r="J2158" s="38"/>
      <c r="K2158" s="38"/>
      <c r="L2158" s="38"/>
      <c r="M2158" s="38"/>
      <c r="QK2158" s="3"/>
      <c r="QL2158" s="1"/>
      <c r="QM2158" s="1"/>
      <c r="QN2158" s="1"/>
      <c r="QO2158" s="1"/>
      <c r="QP2158" s="1"/>
      <c r="QQ2158" s="1"/>
      <c r="QR2158" s="1"/>
    </row>
    <row r="2159" spans="1:460" x14ac:dyDescent="0.2">
      <c r="A2159" s="17"/>
      <c r="B2159" s="18"/>
      <c r="C2159" s="38"/>
      <c r="D2159" s="38"/>
      <c r="E2159" s="38"/>
      <c r="F2159" s="38"/>
      <c r="G2159" s="38"/>
      <c r="H2159" s="38"/>
      <c r="I2159" s="38"/>
      <c r="J2159" s="38"/>
      <c r="K2159" s="38"/>
      <c r="L2159" s="38"/>
      <c r="M2159" s="38"/>
      <c r="QK2159" s="3"/>
      <c r="QL2159" s="1"/>
      <c r="QM2159" s="1"/>
      <c r="QN2159" s="1"/>
      <c r="QO2159" s="1"/>
      <c r="QP2159" s="1"/>
      <c r="QQ2159" s="1"/>
      <c r="QR2159" s="1"/>
    </row>
    <row r="2160" spans="1:460" x14ac:dyDescent="0.2">
      <c r="A2160" s="17"/>
      <c r="B2160" s="18"/>
      <c r="C2160" s="38"/>
      <c r="D2160" s="38"/>
      <c r="E2160" s="38"/>
      <c r="F2160" s="38"/>
      <c r="G2160" s="38"/>
      <c r="H2160" s="38"/>
      <c r="I2160" s="38"/>
      <c r="J2160" s="38"/>
      <c r="K2160" s="38"/>
      <c r="L2160" s="38"/>
      <c r="M2160" s="38"/>
      <c r="QK2160" s="3"/>
      <c r="QL2160" s="1"/>
      <c r="QM2160" s="1"/>
      <c r="QN2160" s="1"/>
      <c r="QO2160" s="1"/>
      <c r="QP2160" s="1"/>
      <c r="QQ2160" s="1"/>
      <c r="QR2160" s="1"/>
    </row>
    <row r="2161" spans="1:460" x14ac:dyDescent="0.2">
      <c r="A2161" s="17"/>
      <c r="B2161" s="18"/>
      <c r="C2161" s="38"/>
      <c r="D2161" s="38"/>
      <c r="E2161" s="38"/>
      <c r="F2161" s="38"/>
      <c r="G2161" s="38"/>
      <c r="H2161" s="38"/>
      <c r="I2161" s="38"/>
      <c r="J2161" s="38"/>
      <c r="K2161" s="38"/>
      <c r="L2161" s="38"/>
      <c r="M2161" s="38"/>
      <c r="QK2161" s="3"/>
      <c r="QL2161" s="1"/>
      <c r="QM2161" s="1"/>
      <c r="QN2161" s="1"/>
      <c r="QO2161" s="1"/>
      <c r="QP2161" s="1"/>
      <c r="QQ2161" s="1"/>
      <c r="QR2161" s="1"/>
    </row>
    <row r="2162" spans="1:460" x14ac:dyDescent="0.2">
      <c r="A2162" s="17"/>
      <c r="B2162" s="18"/>
      <c r="C2162" s="38"/>
      <c r="D2162" s="38"/>
      <c r="E2162" s="38"/>
      <c r="F2162" s="38"/>
      <c r="G2162" s="38"/>
      <c r="H2162" s="38"/>
      <c r="I2162" s="38"/>
      <c r="J2162" s="38"/>
      <c r="K2162" s="38"/>
      <c r="L2162" s="38"/>
      <c r="M2162" s="38"/>
      <c r="QK2162" s="3"/>
      <c r="QL2162" s="1"/>
      <c r="QM2162" s="1"/>
      <c r="QN2162" s="1"/>
      <c r="QO2162" s="1"/>
      <c r="QP2162" s="1"/>
      <c r="QQ2162" s="1"/>
      <c r="QR2162" s="1"/>
    </row>
    <row r="2163" spans="1:460" x14ac:dyDescent="0.2">
      <c r="A2163" s="17"/>
      <c r="B2163" s="18"/>
      <c r="C2163" s="38"/>
      <c r="D2163" s="38"/>
      <c r="E2163" s="38"/>
      <c r="F2163" s="38"/>
      <c r="G2163" s="38"/>
      <c r="H2163" s="38"/>
      <c r="I2163" s="38"/>
      <c r="J2163" s="38"/>
      <c r="K2163" s="38"/>
      <c r="L2163" s="38"/>
      <c r="M2163" s="38"/>
      <c r="QK2163" s="3"/>
      <c r="QL2163" s="1"/>
      <c r="QM2163" s="1"/>
      <c r="QN2163" s="1"/>
      <c r="QO2163" s="1"/>
      <c r="QP2163" s="1"/>
      <c r="QQ2163" s="1"/>
      <c r="QR2163" s="1"/>
    </row>
  </sheetData>
  <sheetProtection formatCells="0" formatColumns="0" formatRows="0" insertColumns="0" insertRows="0" insertHyperlinks="0" deleteColumns="0" deleteRows="0" sort="0" autoFilter="0" pivotTables="0"/>
  <autoFilter ref="A1:QR7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2022-10-07T19:26:13Z</dcterms:modified>
</cp:coreProperties>
</file>