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xedi\Desktop\Curso_banxico\Analisis_correspondencia\Documents\"/>
    </mc:Choice>
  </mc:AlternateContent>
  <bookViews>
    <workbookView xWindow="0" yWindow="0" windowWidth="12000" windowHeight="5820" activeTab="1"/>
  </bookViews>
  <sheets>
    <sheet name="Sheet1" sheetId="1" r:id="rId1"/>
    <sheet name="Sheet2" sheetId="2" r:id="rId2"/>
    <sheet name="Sheet3" sheetId="3" r:id="rId3"/>
  </sheets>
  <definedNames>
    <definedName name="_AMO_UniqueIdentifier" hidden="1">"'1fb3cba1-dc0a-4f4d-ba4a-3655bd0128be'"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2" l="1"/>
  <c r="X3" i="2"/>
  <c r="X4" i="2"/>
  <c r="X5" i="2"/>
  <c r="X6" i="2"/>
  <c r="X7" i="2"/>
  <c r="X8" i="2"/>
  <c r="X2" i="2"/>
  <c r="W9" i="2"/>
  <c r="W8" i="2"/>
  <c r="W7" i="2"/>
  <c r="W6" i="2"/>
  <c r="W5" i="2"/>
  <c r="W4" i="2"/>
  <c r="W3" i="2"/>
  <c r="W2" i="2"/>
  <c r="U18" i="2"/>
  <c r="U17" i="2"/>
  <c r="U16" i="2"/>
  <c r="U15" i="2"/>
  <c r="U14" i="2"/>
  <c r="U13" i="2"/>
  <c r="U12" i="2"/>
  <c r="T13" i="2"/>
  <c r="T14" i="2"/>
  <c r="T15" i="2"/>
  <c r="T16" i="2"/>
  <c r="T17" i="2"/>
  <c r="T18" i="2"/>
  <c r="T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P18" i="2"/>
  <c r="Q18" i="2"/>
  <c r="R18" i="2"/>
  <c r="S18" i="2"/>
  <c r="G21" i="1"/>
  <c r="N16" i="1"/>
  <c r="L13" i="1"/>
  <c r="L12" i="1"/>
  <c r="L11" i="1"/>
  <c r="L10" i="1"/>
  <c r="O35" i="3" l="1"/>
  <c r="N34" i="3"/>
  <c r="M33" i="3"/>
  <c r="L32" i="3"/>
  <c r="K31" i="3"/>
  <c r="Q28" i="3"/>
  <c r="P27" i="3"/>
  <c r="O26" i="3"/>
  <c r="N25" i="3"/>
  <c r="M24" i="3"/>
  <c r="L23" i="3"/>
  <c r="K22" i="3"/>
  <c r="F35" i="3"/>
  <c r="E34" i="3"/>
  <c r="D33" i="3"/>
  <c r="C32" i="3"/>
  <c r="B31" i="3"/>
  <c r="F18" i="3"/>
  <c r="E18" i="3"/>
  <c r="D18" i="3"/>
  <c r="C18" i="3"/>
  <c r="G18" i="3" s="1"/>
  <c r="B18" i="3"/>
  <c r="F17" i="3"/>
  <c r="E17" i="3"/>
  <c r="D17" i="3"/>
  <c r="G17" i="3" s="1"/>
  <c r="C17" i="3"/>
  <c r="B17" i="3"/>
  <c r="F16" i="3"/>
  <c r="E16" i="3"/>
  <c r="G16" i="3" s="1"/>
  <c r="D16" i="3"/>
  <c r="C16" i="3"/>
  <c r="B16" i="3"/>
  <c r="F15" i="3"/>
  <c r="E15" i="3"/>
  <c r="D15" i="3"/>
  <c r="C15" i="3"/>
  <c r="B15" i="3"/>
  <c r="F14" i="3"/>
  <c r="E14" i="3"/>
  <c r="D14" i="3"/>
  <c r="C14" i="3"/>
  <c r="G14" i="3" s="1"/>
  <c r="B14" i="3"/>
  <c r="F13" i="3"/>
  <c r="E13" i="3"/>
  <c r="D13" i="3"/>
  <c r="D19" i="3" s="1"/>
  <c r="C13" i="3"/>
  <c r="B13" i="3"/>
  <c r="F12" i="3"/>
  <c r="E12" i="3"/>
  <c r="E19" i="3" s="1"/>
  <c r="D12" i="3"/>
  <c r="C12" i="3"/>
  <c r="B12" i="3"/>
  <c r="F19" i="3"/>
  <c r="B19" i="3"/>
  <c r="G15" i="3"/>
  <c r="G9" i="3"/>
  <c r="G7" i="3"/>
  <c r="G6" i="3"/>
  <c r="G5" i="3"/>
  <c r="G4" i="3"/>
  <c r="G3" i="3"/>
  <c r="G2" i="3"/>
  <c r="G8" i="3"/>
  <c r="F9" i="3"/>
  <c r="E9" i="3"/>
  <c r="D9" i="3"/>
  <c r="C9" i="3"/>
  <c r="B9" i="3"/>
  <c r="G12" i="3" l="1"/>
  <c r="C19" i="3"/>
  <c r="G19" i="3" s="1"/>
  <c r="G13" i="3"/>
  <c r="T5" i="1"/>
  <c r="S5" i="1"/>
  <c r="R5" i="1"/>
  <c r="T4" i="1"/>
  <c r="S4" i="1"/>
  <c r="R4" i="1"/>
  <c r="T3" i="1"/>
  <c r="S3" i="1"/>
  <c r="R3" i="1"/>
  <c r="F21" i="1"/>
  <c r="L3" i="1"/>
  <c r="E9" i="2"/>
  <c r="D9" i="2"/>
  <c r="C9" i="2"/>
  <c r="B9" i="2"/>
  <c r="F8" i="2"/>
  <c r="F7" i="2"/>
  <c r="F6" i="2"/>
  <c r="F5" i="2"/>
  <c r="F4" i="2"/>
  <c r="F3" i="2"/>
  <c r="F2" i="2"/>
  <c r="U6" i="1"/>
  <c r="T12" i="1"/>
  <c r="U12" i="1"/>
  <c r="S12" i="1"/>
  <c r="R12" i="1"/>
  <c r="T11" i="1"/>
  <c r="S11" i="1"/>
  <c r="R11" i="1"/>
  <c r="T10" i="1"/>
  <c r="S10" i="1"/>
  <c r="R10" i="1"/>
  <c r="F9" i="2" l="1"/>
  <c r="T13" i="1"/>
  <c r="S13" i="1"/>
  <c r="U11" i="1"/>
  <c r="U10" i="1"/>
  <c r="U13" i="1" s="1"/>
  <c r="R13" i="1"/>
  <c r="O10" i="1"/>
  <c r="O13" i="1" s="1"/>
  <c r="H12" i="1"/>
  <c r="G11" i="1"/>
  <c r="F10" i="1"/>
  <c r="T6" i="1"/>
  <c r="S6" i="1"/>
  <c r="R6" i="1"/>
  <c r="U4" i="1"/>
  <c r="U5" i="1"/>
  <c r="U3" i="1"/>
  <c r="O12" i="1"/>
  <c r="O11" i="1"/>
  <c r="N13" i="1"/>
  <c r="M13" i="1"/>
  <c r="N12" i="1"/>
  <c r="M12" i="1"/>
  <c r="N11" i="1"/>
  <c r="M11" i="1"/>
  <c r="N10" i="1"/>
  <c r="M10" i="1"/>
  <c r="H23" i="1"/>
  <c r="G23" i="1"/>
  <c r="F23" i="1"/>
  <c r="H22" i="1"/>
  <c r="G22" i="1"/>
  <c r="F22" i="1"/>
  <c r="H21" i="1"/>
  <c r="G12" i="1"/>
  <c r="G13" i="1" s="1"/>
  <c r="F12" i="1"/>
  <c r="H11" i="1"/>
  <c r="I11" i="1"/>
  <c r="F11" i="1"/>
  <c r="H10" i="1"/>
  <c r="G10" i="1"/>
  <c r="M6" i="1"/>
  <c r="M5" i="1"/>
  <c r="L4" i="1"/>
  <c r="N5" i="1"/>
  <c r="L5" i="1"/>
  <c r="O5" i="1" s="1"/>
  <c r="N4" i="1"/>
  <c r="O4" i="1" s="1"/>
  <c r="M4" i="1"/>
  <c r="N3" i="1"/>
  <c r="N6" i="1" s="1"/>
  <c r="M3" i="1"/>
  <c r="L6" i="1"/>
  <c r="I12" i="1"/>
  <c r="I5" i="1"/>
  <c r="I4" i="1"/>
  <c r="I3" i="1"/>
  <c r="H6" i="1"/>
  <c r="G6" i="1"/>
  <c r="F6" i="1"/>
  <c r="I2" i="2" l="1"/>
  <c r="L8" i="2"/>
  <c r="L7" i="2"/>
  <c r="L6" i="2"/>
  <c r="L5" i="2"/>
  <c r="L4" i="2"/>
  <c r="L3" i="2"/>
  <c r="L2" i="2"/>
  <c r="K8" i="2"/>
  <c r="K7" i="2"/>
  <c r="K6" i="2"/>
  <c r="K5" i="2"/>
  <c r="K4" i="2"/>
  <c r="K3" i="2"/>
  <c r="K2" i="2"/>
  <c r="J8" i="2"/>
  <c r="J7" i="2"/>
  <c r="J5" i="2"/>
  <c r="J3" i="2"/>
  <c r="I7" i="2"/>
  <c r="I5" i="2"/>
  <c r="I3" i="2"/>
  <c r="J6" i="2"/>
  <c r="J4" i="2"/>
  <c r="J2" i="2"/>
  <c r="I8" i="2"/>
  <c r="I6" i="2"/>
  <c r="I4" i="2"/>
  <c r="M18" i="1"/>
  <c r="L17" i="1"/>
  <c r="L18" i="1"/>
  <c r="N19" i="1"/>
  <c r="N17" i="1"/>
  <c r="M16" i="1"/>
  <c r="N18" i="1"/>
  <c r="M17" i="1"/>
  <c r="L16" i="1"/>
  <c r="M19" i="1"/>
  <c r="H13" i="1"/>
  <c r="F13" i="1"/>
  <c r="I10" i="1"/>
  <c r="I13" i="1" s="1"/>
  <c r="O3" i="1"/>
  <c r="O6" i="1"/>
  <c r="I6" i="1"/>
  <c r="M4" i="2" l="1"/>
  <c r="P4" i="2" s="1"/>
  <c r="M7" i="2"/>
  <c r="L9" i="2"/>
  <c r="M6" i="2"/>
  <c r="P6" i="2"/>
  <c r="K9" i="2"/>
  <c r="R2" i="2"/>
  <c r="M8" i="2"/>
  <c r="S8" i="2" s="1"/>
  <c r="M3" i="2"/>
  <c r="P3" i="2" s="1"/>
  <c r="J9" i="2"/>
  <c r="M5" i="2"/>
  <c r="S5" i="2"/>
  <c r="M2" i="2"/>
  <c r="S2" i="2" s="1"/>
  <c r="P2" i="2"/>
  <c r="I9" i="2"/>
  <c r="O18" i="1"/>
  <c r="O16" i="1"/>
  <c r="O17" i="1"/>
  <c r="L19" i="1"/>
  <c r="R4" i="2" l="1"/>
  <c r="S4" i="2"/>
  <c r="Q4" i="2"/>
  <c r="M9" i="2"/>
  <c r="Q2" i="2"/>
  <c r="D15" i="2"/>
  <c r="K15" i="2" s="1"/>
  <c r="C15" i="2"/>
  <c r="B15" i="2"/>
  <c r="I15" i="2" s="1"/>
  <c r="E15" i="2"/>
  <c r="L15" i="2" s="1"/>
  <c r="Q5" i="2"/>
  <c r="D18" i="2"/>
  <c r="K18" i="2" s="1"/>
  <c r="C18" i="2"/>
  <c r="J18" i="2" s="1"/>
  <c r="B18" i="2"/>
  <c r="E18" i="2"/>
  <c r="L18" i="2" s="1"/>
  <c r="D17" i="2"/>
  <c r="K17" i="2" s="1"/>
  <c r="C17" i="2"/>
  <c r="J17" i="2" s="1"/>
  <c r="B17" i="2"/>
  <c r="E17" i="2"/>
  <c r="L17" i="2" s="1"/>
  <c r="R8" i="2"/>
  <c r="P5" i="2"/>
  <c r="S7" i="2"/>
  <c r="D16" i="2"/>
  <c r="K16" i="2" s="1"/>
  <c r="C16" i="2"/>
  <c r="J16" i="2" s="1"/>
  <c r="B16" i="2"/>
  <c r="E16" i="2"/>
  <c r="L16" i="2" s="1"/>
  <c r="R5" i="2"/>
  <c r="R7" i="2"/>
  <c r="E13" i="2"/>
  <c r="L13" i="2" s="1"/>
  <c r="D13" i="2"/>
  <c r="K13" i="2" s="1"/>
  <c r="C13" i="2"/>
  <c r="J13" i="2" s="1"/>
  <c r="B13" i="2"/>
  <c r="S3" i="2"/>
  <c r="Q3" i="2"/>
  <c r="S6" i="2"/>
  <c r="Q8" i="2"/>
  <c r="E12" i="2"/>
  <c r="D12" i="2"/>
  <c r="C12" i="2"/>
  <c r="B12" i="2"/>
  <c r="Q7" i="2"/>
  <c r="R3" i="2"/>
  <c r="P8" i="2"/>
  <c r="R6" i="2"/>
  <c r="Q6" i="2"/>
  <c r="P7" i="2"/>
  <c r="D14" i="2"/>
  <c r="K14" i="2" s="1"/>
  <c r="C14" i="2"/>
  <c r="B14" i="2"/>
  <c r="I14" i="2" s="1"/>
  <c r="E14" i="2"/>
  <c r="L14" i="2" s="1"/>
  <c r="O19" i="1"/>
  <c r="S9" i="2" l="1"/>
  <c r="S12" i="2" s="1"/>
  <c r="R9" i="2"/>
  <c r="R12" i="2" s="1"/>
  <c r="T2" i="2"/>
  <c r="Q9" i="2"/>
  <c r="Q12" i="2" s="1"/>
  <c r="P9" i="2"/>
  <c r="P12" i="2" s="1"/>
  <c r="T4" i="2"/>
  <c r="T6" i="2"/>
  <c r="K12" i="2"/>
  <c r="K19" i="2" s="1"/>
  <c r="D19" i="2"/>
  <c r="T8" i="2"/>
  <c r="I13" i="2"/>
  <c r="M13" i="2" s="1"/>
  <c r="F13" i="2"/>
  <c r="I16" i="2"/>
  <c r="M16" i="2" s="1"/>
  <c r="F16" i="2"/>
  <c r="T5" i="2"/>
  <c r="T7" i="2"/>
  <c r="L12" i="2"/>
  <c r="L19" i="2" s="1"/>
  <c r="E19" i="2"/>
  <c r="I18" i="2"/>
  <c r="M18" i="2" s="1"/>
  <c r="F18" i="2"/>
  <c r="F14" i="2"/>
  <c r="J14" i="2"/>
  <c r="M14" i="2" s="1"/>
  <c r="I12" i="2"/>
  <c r="F12" i="2"/>
  <c r="B19" i="2"/>
  <c r="T3" i="2"/>
  <c r="J12" i="2"/>
  <c r="C19" i="2"/>
  <c r="I17" i="2"/>
  <c r="M17" i="2" s="1"/>
  <c r="F17" i="2"/>
  <c r="F15" i="2"/>
  <c r="J15" i="2"/>
  <c r="M15" i="2" s="1"/>
  <c r="F19" i="2" l="1"/>
  <c r="I19" i="2"/>
  <c r="M12" i="2"/>
  <c r="T9" i="2"/>
  <c r="J19" i="2"/>
  <c r="M19" i="2" l="1"/>
</calcChain>
</file>

<file path=xl/sharedStrings.xml><?xml version="1.0" encoding="utf-8"?>
<sst xmlns="http://schemas.openxmlformats.org/spreadsheetml/2006/main" count="190" uniqueCount="55">
  <si>
    <t>C_INFORMADO</t>
  </si>
  <si>
    <t>C_DEMANDANTE</t>
  </si>
  <si>
    <t>C_RESUELTO</t>
  </si>
  <si>
    <t>Only husband works</t>
  </si>
  <si>
    <t>Husband works more</t>
  </si>
  <si>
    <t>Both parents work equally</t>
  </si>
  <si>
    <t>Stay at home</t>
  </si>
  <si>
    <t>Part-time work</t>
  </si>
  <si>
    <t>Full-time work</t>
  </si>
  <si>
    <t>repel</t>
  </si>
  <si>
    <t>attract</t>
  </si>
  <si>
    <t>attrack</t>
  </si>
  <si>
    <t>repel weakly</t>
  </si>
  <si>
    <t>attrack strongly</t>
  </si>
  <si>
    <t>attract strongly</t>
  </si>
  <si>
    <t>BY ROWS</t>
  </si>
  <si>
    <t>GI</t>
  </si>
  <si>
    <t>Theorical size</t>
  </si>
  <si>
    <t>Modelo asumiendo independencia</t>
  </si>
  <si>
    <t>Stay_at_home</t>
  </si>
  <si>
    <t>16 - 24</t>
  </si>
  <si>
    <t>25 - 34</t>
  </si>
  <si>
    <t>35 - 44</t>
  </si>
  <si>
    <t>45 - 54</t>
  </si>
  <si>
    <t>55 - 64</t>
  </si>
  <si>
    <t>65 -74</t>
  </si>
  <si>
    <t>75+</t>
  </si>
  <si>
    <t>bad</t>
  </si>
  <si>
    <t>good</t>
  </si>
  <si>
    <t>very_good</t>
  </si>
  <si>
    <t>average</t>
  </si>
  <si>
    <t>OBSERVADO</t>
  </si>
  <si>
    <t>ESPERADO</t>
  </si>
  <si>
    <t>M_INDP</t>
  </si>
  <si>
    <t>Chi-square</t>
  </si>
  <si>
    <t>http://www.slideshare.net/gaetanlion/correspondence-analysis</t>
  </si>
  <si>
    <t>very_bad</t>
  </si>
  <si>
    <t>regular</t>
  </si>
  <si>
    <t>health</t>
  </si>
  <si>
    <t>health.P</t>
  </si>
  <si>
    <t>health.Dr</t>
  </si>
  <si>
    <t>health.Dc</t>
  </si>
  <si>
    <t>health.Drmh</t>
  </si>
  <si>
    <t>health.Dcmh</t>
  </si>
  <si>
    <t>f_{i,j}</t>
  </si>
  <si>
    <t>Avg_row_profile</t>
  </si>
  <si>
    <t>Row_profiles</t>
  </si>
  <si>
    <t>Row_mass</t>
  </si>
  <si>
    <t>Col_mass</t>
  </si>
  <si>
    <t>Chi-squared distance</t>
  </si>
  <si>
    <t>Sum</t>
  </si>
  <si>
    <t>Distance</t>
  </si>
  <si>
    <t>Inertia</t>
  </si>
  <si>
    <t>Inertia x row</t>
  </si>
  <si>
    <t>Inertia normed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</si>
</sst>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" fontId="0" fillId="2" borderId="0" xfId="1" applyNumberFormat="1" applyFont="1" applyFill="1" applyAlignment="1">
      <alignment horizontal="center"/>
    </xf>
    <xf numFmtId="1" fontId="0" fillId="0" borderId="0" xfId="0" applyNumberFormat="1"/>
    <xf numFmtId="1" fontId="3" fillId="2" borderId="0" xfId="0" applyNumberFormat="1" applyFont="1" applyFill="1" applyBorder="1" applyAlignment="1">
      <alignment horizontal="center" vertical="center" wrapText="1"/>
    </xf>
    <xf numFmtId="1" fontId="0" fillId="2" borderId="0" xfId="1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2" borderId="0" xfId="1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4" borderId="1" xfId="1" applyNumberFormat="1" applyFont="1" applyFill="1" applyBorder="1" applyAlignment="1">
      <alignment horizontal="center"/>
    </xf>
    <xf numFmtId="1" fontId="0" fillId="3" borderId="1" xfId="1" applyNumberFormat="1" applyFont="1" applyFill="1" applyBorder="1" applyAlignment="1">
      <alignment horizontal="center"/>
    </xf>
    <xf numFmtId="1" fontId="0" fillId="7" borderId="1" xfId="1" applyNumberFormat="1" applyFont="1" applyFill="1" applyBorder="1" applyAlignment="1">
      <alignment horizontal="center"/>
    </xf>
    <xf numFmtId="1" fontId="0" fillId="6" borderId="1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0" fontId="2" fillId="0" borderId="0" xfId="2" applyNumberFormat="1" applyFont="1"/>
    <xf numFmtId="10" fontId="2" fillId="0" borderId="0" xfId="2" applyNumberFormat="1" applyFont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0" fontId="3" fillId="0" borderId="0" xfId="0" applyFont="1"/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2" applyFont="1"/>
    <xf numFmtId="165" fontId="0" fillId="5" borderId="0" xfId="0" applyNumberFormat="1" applyFill="1"/>
    <xf numFmtId="9" fontId="3" fillId="0" borderId="0" xfId="2" applyFont="1"/>
    <xf numFmtId="2" fontId="3" fillId="0" borderId="0" xfId="0" applyNumberFormat="1" applyFont="1"/>
    <xf numFmtId="9" fontId="0" fillId="0" borderId="0" xfId="2" applyNumberFormat="1" applyFont="1"/>
    <xf numFmtId="9" fontId="3" fillId="0" borderId="0" xfId="2" applyNumberFormat="1" applyFont="1"/>
    <xf numFmtId="165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L1" zoomScale="120" zoomScaleNormal="120" workbookViewId="0">
      <selection activeCell="P18" sqref="P18"/>
    </sheetView>
  </sheetViews>
  <sheetFormatPr defaultRowHeight="15" x14ac:dyDescent="0.25"/>
  <cols>
    <col min="1" max="1" width="15" customWidth="1"/>
    <col min="2" max="2" width="17.28515625" customWidth="1"/>
    <col min="3" max="3" width="14.5703125" customWidth="1"/>
    <col min="5" max="5" width="24.5703125" bestFit="1" customWidth="1"/>
    <col min="6" max="7" width="14.42578125" bestFit="1" customWidth="1"/>
    <col min="8" max="8" width="14.7109375" bestFit="1" customWidth="1"/>
    <col min="11" max="11" width="24.5703125" bestFit="1" customWidth="1"/>
    <col min="12" max="12" width="12.42578125" bestFit="1" customWidth="1"/>
    <col min="13" max="13" width="14.42578125" bestFit="1" customWidth="1"/>
    <col min="14" max="14" width="14.140625" bestFit="1" customWidth="1"/>
    <col min="15" max="15" width="11.5703125" bestFit="1" customWidth="1"/>
    <col min="17" max="17" width="24.5703125" bestFit="1" customWidth="1"/>
    <col min="18" max="18" width="12.42578125" bestFit="1" customWidth="1"/>
    <col min="19" max="19" width="14.42578125" bestFit="1" customWidth="1"/>
    <col min="20" max="20" width="14.140625" bestFit="1" customWidth="1"/>
  </cols>
  <sheetData>
    <row r="1" spans="1:21" x14ac:dyDescent="0.25">
      <c r="A1" s="3" t="s">
        <v>0</v>
      </c>
      <c r="B1" s="3" t="s">
        <v>1</v>
      </c>
      <c r="C1" s="3" t="s">
        <v>2</v>
      </c>
    </row>
    <row r="2" spans="1:21" x14ac:dyDescent="0.25">
      <c r="A2" s="4">
        <v>0</v>
      </c>
      <c r="B2" s="4">
        <v>0</v>
      </c>
      <c r="C2" s="4">
        <v>0</v>
      </c>
      <c r="F2" t="s">
        <v>6</v>
      </c>
      <c r="G2" t="s">
        <v>7</v>
      </c>
      <c r="H2" t="s">
        <v>8</v>
      </c>
      <c r="K2" t="s">
        <v>44</v>
      </c>
      <c r="L2" t="s">
        <v>6</v>
      </c>
      <c r="M2" t="s">
        <v>7</v>
      </c>
      <c r="N2" t="s">
        <v>8</v>
      </c>
      <c r="Q2" s="19" t="s">
        <v>15</v>
      </c>
      <c r="R2" t="s">
        <v>19</v>
      </c>
      <c r="S2" t="s">
        <v>7</v>
      </c>
      <c r="T2" t="s">
        <v>8</v>
      </c>
    </row>
    <row r="3" spans="1:21" x14ac:dyDescent="0.25">
      <c r="A3" s="4">
        <v>304</v>
      </c>
      <c r="B3" s="4">
        <v>62</v>
      </c>
      <c r="C3" s="4">
        <v>281</v>
      </c>
      <c r="E3" t="s">
        <v>5</v>
      </c>
      <c r="F3" s="4">
        <v>13</v>
      </c>
      <c r="G3" s="4">
        <v>142</v>
      </c>
      <c r="H3" s="4">
        <v>106</v>
      </c>
      <c r="I3" s="5">
        <f>SUM(F3:H3)</f>
        <v>261</v>
      </c>
      <c r="K3" t="s">
        <v>5</v>
      </c>
      <c r="L3" s="6">
        <f>F3/$I$6</f>
        <v>7.5406032482598605E-3</v>
      </c>
      <c r="M3" s="6">
        <f t="shared" ref="L3:N5" si="0">G3/$I$6</f>
        <v>8.2366589327146175E-2</v>
      </c>
      <c r="N3" s="6">
        <f t="shared" si="0"/>
        <v>6.1484918793503478E-2</v>
      </c>
      <c r="O3" s="7">
        <f>SUM(L3:N3)</f>
        <v>0.15139211136890951</v>
      </c>
      <c r="Q3" t="s">
        <v>5</v>
      </c>
      <c r="R3" s="20">
        <f>L$6*L3/$O$3</f>
        <v>8.2051008525126454E-3</v>
      </c>
      <c r="S3" s="20">
        <f t="shared" ref="S3:T5" si="1">M$6*M3/$O$3</f>
        <v>0.35439724066814232</v>
      </c>
      <c r="T3" s="20">
        <f t="shared" si="1"/>
        <v>7.4677085277933333E-2</v>
      </c>
      <c r="U3" s="7">
        <f>SUM(R3:T3)</f>
        <v>0.43727942679858828</v>
      </c>
    </row>
    <row r="4" spans="1:21" x14ac:dyDescent="0.25">
      <c r="A4" s="1">
        <v>557</v>
      </c>
      <c r="B4" s="1">
        <v>131</v>
      </c>
      <c r="C4" s="1">
        <v>746</v>
      </c>
      <c r="E4" t="s">
        <v>4</v>
      </c>
      <c r="F4" s="1">
        <v>30</v>
      </c>
      <c r="G4" s="1">
        <v>408</v>
      </c>
      <c r="H4" s="1">
        <v>117</v>
      </c>
      <c r="I4" s="5">
        <f>SUM(F4:H4)</f>
        <v>555</v>
      </c>
      <c r="K4" t="s">
        <v>4</v>
      </c>
      <c r="L4" s="6">
        <f t="shared" si="0"/>
        <v>1.7401392111368909E-2</v>
      </c>
      <c r="M4" s="6">
        <f t="shared" si="0"/>
        <v>0.23665893271461716</v>
      </c>
      <c r="N4" s="6">
        <f t="shared" si="0"/>
        <v>6.7865429234338748E-2</v>
      </c>
      <c r="O4" s="7">
        <f>SUM(L4:N4)</f>
        <v>0.32192575406032481</v>
      </c>
      <c r="Q4" t="s">
        <v>4</v>
      </c>
      <c r="R4" s="20">
        <f>L$6*L4/$O$3</f>
        <v>1.893484812118303E-2</v>
      </c>
      <c r="S4" s="20">
        <f t="shared" si="1"/>
        <v>1.0182681281169159</v>
      </c>
      <c r="T4" s="20">
        <f>N$6*N4/$O$3</f>
        <v>8.2426594127530201E-2</v>
      </c>
      <c r="U4" s="7">
        <f>SUM(R4:T4)</f>
        <v>1.1196295703656292</v>
      </c>
    </row>
    <row r="5" spans="1:21" x14ac:dyDescent="0.25">
      <c r="A5" s="1">
        <v>282</v>
      </c>
      <c r="B5" s="1">
        <v>31</v>
      </c>
      <c r="C5" s="1">
        <v>412</v>
      </c>
      <c r="E5" t="s">
        <v>3</v>
      </c>
      <c r="F5" s="1">
        <v>241</v>
      </c>
      <c r="G5" s="1">
        <v>573</v>
      </c>
      <c r="H5" s="1">
        <v>94</v>
      </c>
      <c r="I5" s="5">
        <f>SUM(F5:H5)</f>
        <v>908</v>
      </c>
      <c r="K5" t="s">
        <v>3</v>
      </c>
      <c r="L5" s="6">
        <f t="shared" si="0"/>
        <v>0.13979118329466358</v>
      </c>
      <c r="M5" s="6">
        <f t="shared" si="0"/>
        <v>0.33236658932714619</v>
      </c>
      <c r="N5" s="6">
        <f t="shared" si="0"/>
        <v>5.4524361948955914E-2</v>
      </c>
      <c r="O5" s="7">
        <f>SUM(L5:N5)</f>
        <v>0.52668213457076574</v>
      </c>
      <c r="Q5" t="s">
        <v>3</v>
      </c>
      <c r="R5" s="20">
        <f>L$6*L5/$O$3</f>
        <v>0.15210994657350366</v>
      </c>
      <c r="S5" s="20">
        <f t="shared" si="1"/>
        <v>1.4300677387524336</v>
      </c>
      <c r="T5" s="20">
        <f t="shared" ref="T5" si="2">N$6*N5/$O$3</f>
        <v>6.622307562382769E-2</v>
      </c>
      <c r="U5" s="7">
        <f>SUM(R5:T5)</f>
        <v>1.6484007609497651</v>
      </c>
    </row>
    <row r="6" spans="1:21" x14ac:dyDescent="0.25">
      <c r="A6" s="2"/>
      <c r="B6" s="2"/>
      <c r="C6" s="2"/>
      <c r="F6" s="5">
        <f>SUM(F3:F5)</f>
        <v>284</v>
      </c>
      <c r="G6" s="5">
        <f>SUM(G3:G5)</f>
        <v>1123</v>
      </c>
      <c r="H6" s="5">
        <f>SUM(H3:H5)</f>
        <v>317</v>
      </c>
      <c r="I6" s="5">
        <f>SUM(I3:I5)</f>
        <v>1724</v>
      </c>
      <c r="L6" s="7">
        <f>SUM(L3:L5)</f>
        <v>0.16473317865429235</v>
      </c>
      <c r="M6" s="7">
        <f>SUM(M3:M5)</f>
        <v>0.65139211136890951</v>
      </c>
      <c r="N6" s="7">
        <f>SUM(N3:N5)</f>
        <v>0.18387470997679814</v>
      </c>
      <c r="O6" s="5">
        <f>SUM(O3:O5)</f>
        <v>1</v>
      </c>
      <c r="Q6" s="19" t="s">
        <v>16</v>
      </c>
      <c r="R6" s="21">
        <f>L6</f>
        <v>0.16473317865429235</v>
      </c>
      <c r="S6" s="21">
        <f>M6</f>
        <v>0.65139211136890951</v>
      </c>
      <c r="T6" s="21">
        <f>N6</f>
        <v>0.18387470997679814</v>
      </c>
      <c r="U6" s="7">
        <f>SUM(R6:T6)</f>
        <v>1</v>
      </c>
    </row>
    <row r="7" spans="1:21" x14ac:dyDescent="0.25">
      <c r="A7" s="2"/>
      <c r="B7" s="2"/>
      <c r="C7" s="2"/>
    </row>
    <row r="8" spans="1:21" x14ac:dyDescent="0.25">
      <c r="E8" s="29" t="s">
        <v>18</v>
      </c>
      <c r="F8" s="29"/>
      <c r="G8" s="29"/>
      <c r="H8" s="29"/>
      <c r="I8" s="29"/>
    </row>
    <row r="9" spans="1:21" x14ac:dyDescent="0.25">
      <c r="E9" s="19" t="s">
        <v>17</v>
      </c>
      <c r="F9" t="s">
        <v>6</v>
      </c>
      <c r="G9" t="s">
        <v>7</v>
      </c>
      <c r="H9" t="s">
        <v>8</v>
      </c>
      <c r="L9" t="s">
        <v>6</v>
      </c>
      <c r="M9" t="s">
        <v>7</v>
      </c>
      <c r="N9" t="s">
        <v>8</v>
      </c>
      <c r="R9" t="s">
        <v>6</v>
      </c>
      <c r="S9" t="s">
        <v>7</v>
      </c>
      <c r="T9" t="s">
        <v>8</v>
      </c>
    </row>
    <row r="10" spans="1:21" x14ac:dyDescent="0.25">
      <c r="E10" t="s">
        <v>5</v>
      </c>
      <c r="F10" s="4">
        <f>$I$6*L$6*$O$3</f>
        <v>42.995359628770302</v>
      </c>
      <c r="G10" s="4">
        <f>$I$6*M$6*$O$3</f>
        <v>170.01334106728538</v>
      </c>
      <c r="H10" s="4">
        <f>$I$6*N$6*$O$3</f>
        <v>47.991299303944317</v>
      </c>
      <c r="I10" s="5">
        <f>SUM(F10:H10)</f>
        <v>261</v>
      </c>
      <c r="K10" t="s">
        <v>5</v>
      </c>
      <c r="L10" s="12">
        <f>(F10-F3)^2/F10</f>
        <v>20.926016366129321</v>
      </c>
      <c r="M10" s="12">
        <f t="shared" ref="L10:N12" si="3">(G10-G3)^2/G10</f>
        <v>4.6157982239845632</v>
      </c>
      <c r="N10" s="13">
        <f t="shared" si="3"/>
        <v>70.117071328552399</v>
      </c>
      <c r="O10" s="7">
        <f>SUM(L10:N10)</f>
        <v>95.658885918666286</v>
      </c>
      <c r="P10" s="14"/>
      <c r="Q10" t="s">
        <v>5</v>
      </c>
      <c r="R10" s="12">
        <f>((L3-O3*L6)^2)/(O3*L6)</f>
        <v>1.2138060537197983E-2</v>
      </c>
      <c r="S10" s="12">
        <f>((M3-O3*M6)^2)/(O3*M6)</f>
        <v>2.677377160083851E-3</v>
      </c>
      <c r="T10" s="12">
        <f>((N3-O3*N6)^2)/(O3*N6)</f>
        <v>4.0671155062965439E-2</v>
      </c>
      <c r="U10" s="7">
        <f>SUM(R10:T10)</f>
        <v>5.5486592760247269E-2</v>
      </c>
    </row>
    <row r="11" spans="1:21" x14ac:dyDescent="0.25">
      <c r="E11" t="s">
        <v>4</v>
      </c>
      <c r="F11" s="4">
        <f>$I$6*L$6*$O$4</f>
        <v>91.426914153132245</v>
      </c>
      <c r="G11" s="4">
        <f>$I$6*M$6*$O$4</f>
        <v>361.52262180974475</v>
      </c>
      <c r="H11" s="4">
        <f>$I$6*N$6*$O$4</f>
        <v>102.05046403712296</v>
      </c>
      <c r="I11" s="5">
        <f>SUM(F11:H11)</f>
        <v>555</v>
      </c>
      <c r="K11" t="s">
        <v>4</v>
      </c>
      <c r="L11" s="12">
        <f>(F11-F4)^2/F11</f>
        <v>41.270842588609973</v>
      </c>
      <c r="M11" s="12">
        <f t="shared" si="3"/>
        <v>5.9751355879932051</v>
      </c>
      <c r="N11" s="12">
        <f t="shared" si="3"/>
        <v>2.1899814725394608</v>
      </c>
      <c r="O11" s="7">
        <f>SUM(L11:N11)</f>
        <v>49.435959649142639</v>
      </c>
      <c r="Q11" t="s">
        <v>4</v>
      </c>
      <c r="R11" s="12">
        <f>((L4-O4*L6)^2)/(O4*L6)</f>
        <v>2.3939003821699528E-2</v>
      </c>
      <c r="S11" s="12">
        <f>((M4-O4*M6)^2)/(O4*M6)</f>
        <v>3.4658559095088141E-3</v>
      </c>
      <c r="T11" s="12">
        <f>((N4-O4*N6)^2)/(O4*N6)</f>
        <v>1.2702908773430757E-3</v>
      </c>
      <c r="U11" s="7">
        <f>SUM(R11:T11)</f>
        <v>2.8675150608551418E-2</v>
      </c>
    </row>
    <row r="12" spans="1:21" x14ac:dyDescent="0.25">
      <c r="E12" t="s">
        <v>3</v>
      </c>
      <c r="F12" s="4">
        <f>$I$6*L$6*$O$5</f>
        <v>149.57772621809747</v>
      </c>
      <c r="G12" s="4">
        <f>$I$6*M$6*$O$5</f>
        <v>591.4640371229699</v>
      </c>
      <c r="H12" s="4">
        <f>$I$6*N$6*$O$5</f>
        <v>166.95823665893275</v>
      </c>
      <c r="I12" s="5">
        <f>SUM(F12:H12)</f>
        <v>908.00000000000011</v>
      </c>
      <c r="K12" t="s">
        <v>3</v>
      </c>
      <c r="L12" s="12">
        <f>(F12-F5)^2/F12</f>
        <v>55.877518363037545</v>
      </c>
      <c r="M12" s="12">
        <f t="shared" si="3"/>
        <v>0.57640134561136558</v>
      </c>
      <c r="N12" s="12">
        <f t="shared" si="3"/>
        <v>31.881651381205138</v>
      </c>
      <c r="O12" s="7">
        <f>SUM(L12:N12)</f>
        <v>88.335571089854056</v>
      </c>
      <c r="Q12" t="s">
        <v>3</v>
      </c>
      <c r="R12" s="12">
        <f>((L5-O5*L6)^2)/(O5*L6)</f>
        <v>3.2411553574847762E-2</v>
      </c>
      <c r="S12" s="12">
        <f>((M5-O5*M6)^2)/(O5*M6)</f>
        <v>3.3433952761680031E-4</v>
      </c>
      <c r="T12" s="12">
        <f>((N5-O5*N6)^2)/(O5*N6)</f>
        <v>1.8492837228077229E-2</v>
      </c>
      <c r="U12" s="7">
        <f>SUM(R12:T12)</f>
        <v>5.1238730330541792E-2</v>
      </c>
    </row>
    <row r="13" spans="1:21" x14ac:dyDescent="0.25">
      <c r="F13" s="5">
        <f>SUM(F10:F12)</f>
        <v>284</v>
      </c>
      <c r="G13" s="5">
        <f>SUM(G10:G12)</f>
        <v>1123</v>
      </c>
      <c r="H13" s="5">
        <f>SUM(H10:H12)</f>
        <v>317</v>
      </c>
      <c r="I13" s="5">
        <f>SUM(I10:I12)</f>
        <v>1724</v>
      </c>
      <c r="L13" s="7">
        <f>SUM(L10:L12)</f>
        <v>118.07437731777685</v>
      </c>
      <c r="M13" s="7">
        <f>SUM(M10:M12)</f>
        <v>11.167335157589134</v>
      </c>
      <c r="N13" s="7">
        <f>SUM(N10:N12)</f>
        <v>104.18870418229699</v>
      </c>
      <c r="O13" s="7">
        <f>SUM(O10:O12)</f>
        <v>233.43041665766299</v>
      </c>
      <c r="R13" s="7">
        <f>SUM(R10:R12)</f>
        <v>6.8488617933745277E-2</v>
      </c>
      <c r="S13" s="7">
        <f>SUM(S10:S12)</f>
        <v>6.4775725972094651E-3</v>
      </c>
      <c r="T13" s="7">
        <f>SUM(T10:T12)</f>
        <v>6.0434283168385741E-2</v>
      </c>
      <c r="U13" s="7">
        <f>SUM(U10:U12)</f>
        <v>0.13540047369934047</v>
      </c>
    </row>
    <row r="14" spans="1:21" x14ac:dyDescent="0.25">
      <c r="M14" s="15"/>
    </row>
    <row r="15" spans="1:21" x14ac:dyDescent="0.25">
      <c r="F15" t="s">
        <v>6</v>
      </c>
      <c r="G15" t="s">
        <v>7</v>
      </c>
      <c r="H15" t="s">
        <v>8</v>
      </c>
      <c r="L15" t="s">
        <v>6</v>
      </c>
      <c r="M15" t="s">
        <v>7</v>
      </c>
      <c r="N15" t="s">
        <v>8</v>
      </c>
    </row>
    <row r="16" spans="1:21" x14ac:dyDescent="0.25">
      <c r="E16" t="s">
        <v>5</v>
      </c>
      <c r="F16" s="8" t="s">
        <v>9</v>
      </c>
      <c r="G16" s="9" t="s">
        <v>12</v>
      </c>
      <c r="H16" s="10" t="s">
        <v>13</v>
      </c>
      <c r="I16" s="5"/>
      <c r="K16" t="s">
        <v>5</v>
      </c>
      <c r="L16" s="12">
        <f t="shared" ref="L16:N18" si="4">(L10/$O$13)*100</f>
        <v>8.9645628302237661</v>
      </c>
      <c r="M16" s="12">
        <f t="shared" si="4"/>
        <v>1.977376509057881</v>
      </c>
      <c r="N16" s="16">
        <f>(N10/$O$13)*100</f>
        <v>30.037675609079891</v>
      </c>
      <c r="O16" s="7">
        <f>SUM(L16:N16)</f>
        <v>40.979614948361537</v>
      </c>
    </row>
    <row r="17" spans="5:15" x14ac:dyDescent="0.25">
      <c r="E17" t="s">
        <v>4</v>
      </c>
      <c r="F17" s="8" t="s">
        <v>9</v>
      </c>
      <c r="G17" s="11" t="s">
        <v>10</v>
      </c>
      <c r="H17" s="11" t="s">
        <v>11</v>
      </c>
      <c r="I17" s="5"/>
      <c r="K17" t="s">
        <v>4</v>
      </c>
      <c r="L17" s="12">
        <f t="shared" si="4"/>
        <v>17.680147762892297</v>
      </c>
      <c r="M17" s="17">
        <f t="shared" si="4"/>
        <v>2.5597073738492404</v>
      </c>
      <c r="N17" s="17">
        <f t="shared" si="4"/>
        <v>0.93817314122828077</v>
      </c>
      <c r="O17" s="7">
        <f>SUM(L17:N17)</f>
        <v>21.178028277969815</v>
      </c>
    </row>
    <row r="18" spans="5:15" x14ac:dyDescent="0.25">
      <c r="E18" t="s">
        <v>3</v>
      </c>
      <c r="F18" s="10" t="s">
        <v>14</v>
      </c>
      <c r="G18" s="9" t="s">
        <v>12</v>
      </c>
      <c r="H18" s="8" t="s">
        <v>9</v>
      </c>
      <c r="I18" s="5"/>
      <c r="K18" t="s">
        <v>3</v>
      </c>
      <c r="L18" s="17">
        <f t="shared" si="4"/>
        <v>23.937548140945417</v>
      </c>
      <c r="M18" s="12">
        <f t="shared" si="4"/>
        <v>0.24692640910489658</v>
      </c>
      <c r="N18" s="12">
        <f t="shared" si="4"/>
        <v>13.657882223618323</v>
      </c>
      <c r="O18" s="7">
        <f>SUM(L18:N18)</f>
        <v>37.842356773668641</v>
      </c>
    </row>
    <row r="19" spans="5:15" x14ac:dyDescent="0.25">
      <c r="F19" s="5"/>
      <c r="G19" s="5"/>
      <c r="H19" s="5"/>
      <c r="I19" s="5"/>
      <c r="L19" s="7">
        <f>SUM(L16:L18)</f>
        <v>50.582258734061483</v>
      </c>
      <c r="M19" s="18">
        <f>SUM(M16:M18)</f>
        <v>4.7840102920120184</v>
      </c>
      <c r="N19" s="7">
        <f>SUM(N16:N18)</f>
        <v>44.63373097392649</v>
      </c>
      <c r="O19" s="7">
        <f>SUM(O16:O18)</f>
        <v>100</v>
      </c>
    </row>
    <row r="20" spans="5:15" x14ac:dyDescent="0.25">
      <c r="F20" t="s">
        <v>6</v>
      </c>
      <c r="G20" t="s">
        <v>7</v>
      </c>
      <c r="H20" t="s">
        <v>8</v>
      </c>
    </row>
    <row r="21" spans="5:15" x14ac:dyDescent="0.25">
      <c r="E21" t="s">
        <v>5</v>
      </c>
      <c r="F21">
        <f>F3/F10</f>
        <v>0.30235821056607848</v>
      </c>
      <c r="G21">
        <f>G3/G10</f>
        <v>0.83522857152605057</v>
      </c>
      <c r="H21">
        <f t="shared" ref="F21:H23" si="5">H3/H10</f>
        <v>2.2087336983453594</v>
      </c>
    </row>
    <row r="22" spans="5:15" x14ac:dyDescent="0.25">
      <c r="E22" t="s">
        <v>4</v>
      </c>
      <c r="F22">
        <f t="shared" si="5"/>
        <v>0.32813094784925773</v>
      </c>
      <c r="G22">
        <f t="shared" si="5"/>
        <v>1.1285600827898246</v>
      </c>
      <c r="H22">
        <f t="shared" si="5"/>
        <v>1.1464916020121068</v>
      </c>
    </row>
    <row r="23" spans="5:15" x14ac:dyDescent="0.25">
      <c r="E23" t="s">
        <v>3</v>
      </c>
      <c r="F23">
        <f t="shared" si="5"/>
        <v>1.6112024570329464</v>
      </c>
      <c r="G23">
        <f t="shared" si="5"/>
        <v>0.96878248555434809</v>
      </c>
      <c r="H23">
        <f t="shared" si="5"/>
        <v>0.56301505023694032</v>
      </c>
    </row>
  </sheetData>
  <mergeCells count="1">
    <mergeCell ref="E8:I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abSelected="1" topLeftCell="I1" workbookViewId="0">
      <selection activeCell="Z8" sqref="Z8"/>
    </sheetView>
  </sheetViews>
  <sheetFormatPr defaultRowHeight="15" x14ac:dyDescent="0.25"/>
  <cols>
    <col min="1" max="1" width="12" bestFit="1" customWidth="1"/>
    <col min="15" max="15" width="19.85546875" bestFit="1" customWidth="1"/>
  </cols>
  <sheetData>
    <row r="1" spans="1:30" x14ac:dyDescent="0.25">
      <c r="A1" s="25" t="s">
        <v>31</v>
      </c>
      <c r="B1" t="s">
        <v>27</v>
      </c>
      <c r="C1" t="s">
        <v>30</v>
      </c>
      <c r="D1" t="s">
        <v>28</v>
      </c>
      <c r="E1" t="s">
        <v>29</v>
      </c>
      <c r="H1" s="25" t="s">
        <v>33</v>
      </c>
      <c r="I1" t="s">
        <v>27</v>
      </c>
      <c r="J1" t="s">
        <v>30</v>
      </c>
      <c r="K1" t="s">
        <v>28</v>
      </c>
      <c r="L1" t="s">
        <v>29</v>
      </c>
      <c r="M1" t="s">
        <v>47</v>
      </c>
      <c r="O1" s="25" t="s">
        <v>46</v>
      </c>
      <c r="P1" t="s">
        <v>27</v>
      </c>
      <c r="Q1" t="s">
        <v>30</v>
      </c>
      <c r="R1" t="s">
        <v>28</v>
      </c>
      <c r="S1" t="s">
        <v>29</v>
      </c>
      <c r="V1" s="25" t="s">
        <v>52</v>
      </c>
      <c r="W1" t="s">
        <v>53</v>
      </c>
      <c r="X1" t="s">
        <v>54</v>
      </c>
      <c r="AD1" t="s">
        <v>35</v>
      </c>
    </row>
    <row r="2" spans="1:30" x14ac:dyDescent="0.25">
      <c r="A2" t="s">
        <v>20</v>
      </c>
      <c r="B2">
        <v>69</v>
      </c>
      <c r="C2">
        <v>49</v>
      </c>
      <c r="D2">
        <v>48</v>
      </c>
      <c r="E2">
        <v>41</v>
      </c>
      <c r="F2">
        <f>SUM(B2:E2)</f>
        <v>207</v>
      </c>
      <c r="H2" t="s">
        <v>20</v>
      </c>
      <c r="I2" s="23">
        <f>B2/$F$9</f>
        <v>5.0847457627118647E-2</v>
      </c>
      <c r="J2" s="23">
        <f t="shared" ref="J2:J8" si="0">C2/$F$9</f>
        <v>3.6109064112011792E-2</v>
      </c>
      <c r="K2" s="23">
        <f t="shared" ref="K2:K8" si="1">D2/$F$9</f>
        <v>3.5372144436256449E-2</v>
      </c>
      <c r="L2" s="23">
        <f t="shared" ref="L2:L8" si="2">E2/$F$9</f>
        <v>3.021370670596905E-2</v>
      </c>
      <c r="M2" s="31">
        <f>SUM(I2:L2)</f>
        <v>0.15254237288135591</v>
      </c>
      <c r="O2" t="s">
        <v>20</v>
      </c>
      <c r="P2" s="30">
        <f>I2/$M$2</f>
        <v>0.33333333333333337</v>
      </c>
      <c r="Q2" s="30">
        <f t="shared" ref="Q2:S2" si="3">J2/$M$2</f>
        <v>0.23671497584541065</v>
      </c>
      <c r="R2" s="30">
        <f t="shared" si="3"/>
        <v>0.23188405797101452</v>
      </c>
      <c r="S2" s="30">
        <f t="shared" si="3"/>
        <v>0.19806763285024157</v>
      </c>
      <c r="T2" s="30">
        <f>SUM(P2:S2)</f>
        <v>1.0000000000000002</v>
      </c>
      <c r="V2" t="s">
        <v>20</v>
      </c>
      <c r="W2" s="22">
        <f>M2*T12</f>
        <v>8.7153059121361356E-2</v>
      </c>
      <c r="X2" s="30">
        <f>W2/$W$9</f>
        <v>0.74674328571801607</v>
      </c>
      <c r="Y2" s="22"/>
      <c r="Z2" s="22"/>
    </row>
    <row r="3" spans="1:30" x14ac:dyDescent="0.25">
      <c r="A3" t="s">
        <v>21</v>
      </c>
      <c r="B3">
        <v>148</v>
      </c>
      <c r="C3">
        <v>45</v>
      </c>
      <c r="D3">
        <v>14</v>
      </c>
      <c r="E3">
        <v>22</v>
      </c>
      <c r="F3">
        <f t="shared" ref="F3:F9" si="4">SUM(B3:E3)</f>
        <v>229</v>
      </c>
      <c r="H3" t="s">
        <v>21</v>
      </c>
      <c r="I3" s="23">
        <f t="shared" ref="I3:I8" si="5">B3/$F$9</f>
        <v>0.10906411201179071</v>
      </c>
      <c r="J3" s="23">
        <f t="shared" si="0"/>
        <v>3.3161385408990419E-2</v>
      </c>
      <c r="K3" s="23">
        <f t="shared" si="1"/>
        <v>1.0316875460574797E-2</v>
      </c>
      <c r="L3" s="23">
        <f t="shared" si="2"/>
        <v>1.6212232866617538E-2</v>
      </c>
      <c r="M3" s="31">
        <f t="shared" ref="M3:M9" si="6">SUM(I3:L3)</f>
        <v>0.16875460574797349</v>
      </c>
      <c r="O3" t="s">
        <v>21</v>
      </c>
      <c r="P3" s="30">
        <f>I3/$M$3</f>
        <v>0.64628820960698685</v>
      </c>
      <c r="Q3" s="30">
        <f t="shared" ref="Q3:S3" si="7">J3/$M$3</f>
        <v>0.1965065502183406</v>
      </c>
      <c r="R3" s="30">
        <f t="shared" si="7"/>
        <v>6.1135371179039291E-2</v>
      </c>
      <c r="S3" s="30">
        <f t="shared" si="7"/>
        <v>9.6069868995633176E-2</v>
      </c>
      <c r="T3" s="30">
        <f t="shared" ref="T3:T8" si="8">SUM(P3:S3)</f>
        <v>1</v>
      </c>
      <c r="V3" t="s">
        <v>21</v>
      </c>
      <c r="W3" s="22">
        <f t="shared" ref="W3:W8" si="9">M3*T13</f>
        <v>3.0427435083369278E-3</v>
      </c>
      <c r="X3" s="30">
        <f t="shared" ref="X3:X8" si="10">W3/$W$9</f>
        <v>2.6070780623416737E-2</v>
      </c>
      <c r="Y3" s="22"/>
      <c r="Z3" s="22"/>
    </row>
    <row r="4" spans="1:30" x14ac:dyDescent="0.25">
      <c r="A4" t="s">
        <v>22</v>
      </c>
      <c r="B4">
        <v>170</v>
      </c>
      <c r="C4">
        <v>65</v>
      </c>
      <c r="D4">
        <v>12</v>
      </c>
      <c r="E4">
        <v>29</v>
      </c>
      <c r="F4">
        <f t="shared" si="4"/>
        <v>276</v>
      </c>
      <c r="H4" t="s">
        <v>22</v>
      </c>
      <c r="I4" s="23">
        <f t="shared" si="5"/>
        <v>0.12527634487840825</v>
      </c>
      <c r="J4" s="23">
        <f t="shared" si="0"/>
        <v>4.7899778924097275E-2</v>
      </c>
      <c r="K4" s="23">
        <f t="shared" si="1"/>
        <v>8.8430361090641122E-3</v>
      </c>
      <c r="L4" s="23">
        <f t="shared" si="2"/>
        <v>2.1370670596904937E-2</v>
      </c>
      <c r="M4" s="31">
        <f t="shared" si="6"/>
        <v>0.20338983050847459</v>
      </c>
      <c r="O4" t="s">
        <v>22</v>
      </c>
      <c r="P4" s="30">
        <f>I4/$M$4</f>
        <v>0.61594202898550721</v>
      </c>
      <c r="Q4" s="30">
        <f t="shared" ref="Q4:S4" si="11">J4/$M$4</f>
        <v>0.23550724637681159</v>
      </c>
      <c r="R4" s="30">
        <f t="shared" si="11"/>
        <v>4.3478260869565216E-2</v>
      </c>
      <c r="S4" s="30">
        <f t="shared" si="11"/>
        <v>0.10507246376811594</v>
      </c>
      <c r="T4" s="30">
        <f t="shared" si="8"/>
        <v>1</v>
      </c>
      <c r="V4" t="s">
        <v>22</v>
      </c>
      <c r="W4" s="22">
        <f t="shared" si="9"/>
        <v>6.4078905496438437E-3</v>
      </c>
      <c r="X4" s="30">
        <f t="shared" si="10"/>
        <v>5.4903973443998645E-2</v>
      </c>
      <c r="Y4" s="22"/>
      <c r="Z4" s="22"/>
    </row>
    <row r="5" spans="1:30" x14ac:dyDescent="0.25">
      <c r="A5" t="s">
        <v>23</v>
      </c>
      <c r="B5">
        <v>159</v>
      </c>
      <c r="C5">
        <v>57</v>
      </c>
      <c r="D5">
        <v>12</v>
      </c>
      <c r="E5">
        <v>28</v>
      </c>
      <c r="F5">
        <f t="shared" si="4"/>
        <v>256</v>
      </c>
      <c r="H5" t="s">
        <v>23</v>
      </c>
      <c r="I5" s="23">
        <f t="shared" si="5"/>
        <v>0.11717022844509949</v>
      </c>
      <c r="J5" s="23">
        <f t="shared" si="0"/>
        <v>4.200442151805453E-2</v>
      </c>
      <c r="K5" s="23">
        <f t="shared" si="1"/>
        <v>8.8430361090641122E-3</v>
      </c>
      <c r="L5" s="23">
        <f t="shared" si="2"/>
        <v>2.0633750921149593E-2</v>
      </c>
      <c r="M5" s="31">
        <f t="shared" si="6"/>
        <v>0.18865143699336773</v>
      </c>
      <c r="O5" t="s">
        <v>23</v>
      </c>
      <c r="P5" s="30">
        <f>I5/$M$5</f>
        <v>0.62109375</v>
      </c>
      <c r="Q5" s="30">
        <f t="shared" ref="Q5:S5" si="12">J5/$M$5</f>
        <v>0.22265624999999997</v>
      </c>
      <c r="R5" s="30">
        <f t="shared" si="12"/>
        <v>4.6875E-2</v>
      </c>
      <c r="S5" s="30">
        <f t="shared" si="12"/>
        <v>0.10937499999999999</v>
      </c>
      <c r="T5" s="30">
        <f t="shared" si="8"/>
        <v>1</v>
      </c>
      <c r="V5" t="s">
        <v>23</v>
      </c>
      <c r="W5" s="22">
        <f t="shared" si="9"/>
        <v>4.0008960596369901E-3</v>
      </c>
      <c r="X5" s="30">
        <f t="shared" si="10"/>
        <v>3.4280406213042652E-2</v>
      </c>
      <c r="Y5" s="22"/>
      <c r="Z5" s="22"/>
    </row>
    <row r="6" spans="1:30" x14ac:dyDescent="0.25">
      <c r="A6" t="s">
        <v>24</v>
      </c>
      <c r="B6">
        <v>122</v>
      </c>
      <c r="C6">
        <v>26</v>
      </c>
      <c r="D6">
        <v>6</v>
      </c>
      <c r="E6">
        <v>18</v>
      </c>
      <c r="F6">
        <f t="shared" si="4"/>
        <v>172</v>
      </c>
      <c r="H6" t="s">
        <v>24</v>
      </c>
      <c r="I6" s="23">
        <f t="shared" si="5"/>
        <v>8.9904200442151805E-2</v>
      </c>
      <c r="J6" s="23">
        <f t="shared" si="0"/>
        <v>1.9159911569638911E-2</v>
      </c>
      <c r="K6" s="23">
        <f t="shared" si="1"/>
        <v>4.4215180545320561E-3</v>
      </c>
      <c r="L6" s="23">
        <f t="shared" si="2"/>
        <v>1.3264554163596167E-2</v>
      </c>
      <c r="M6" s="31">
        <f t="shared" si="6"/>
        <v>0.12675018422991893</v>
      </c>
      <c r="O6" t="s">
        <v>24</v>
      </c>
      <c r="P6" s="30">
        <f>I6/$M$6</f>
        <v>0.70930232558139539</v>
      </c>
      <c r="Q6" s="30">
        <f t="shared" ref="Q6:S6" si="13">J6/$M$6</f>
        <v>0.15116279069767444</v>
      </c>
      <c r="R6" s="30">
        <f t="shared" si="13"/>
        <v>3.4883720930232558E-2</v>
      </c>
      <c r="S6" s="30">
        <f t="shared" si="13"/>
        <v>0.10465116279069768</v>
      </c>
      <c r="T6" s="30">
        <f t="shared" si="8"/>
        <v>1</v>
      </c>
      <c r="V6" t="s">
        <v>24</v>
      </c>
      <c r="W6" s="22">
        <f t="shared" si="9"/>
        <v>6.0175607508643741E-3</v>
      </c>
      <c r="X6" s="30">
        <f t="shared" si="10"/>
        <v>5.1559556628424215E-2</v>
      </c>
      <c r="Y6" s="22"/>
      <c r="Z6" s="22"/>
    </row>
    <row r="7" spans="1:30" x14ac:dyDescent="0.25">
      <c r="A7" t="s">
        <v>25</v>
      </c>
      <c r="B7">
        <v>106</v>
      </c>
      <c r="C7">
        <v>21</v>
      </c>
      <c r="D7">
        <v>5</v>
      </c>
      <c r="E7">
        <v>23</v>
      </c>
      <c r="F7">
        <f t="shared" si="4"/>
        <v>155</v>
      </c>
      <c r="H7" t="s">
        <v>25</v>
      </c>
      <c r="I7" s="23">
        <f t="shared" si="5"/>
        <v>7.8113485630066329E-2</v>
      </c>
      <c r="J7" s="23">
        <f t="shared" si="0"/>
        <v>1.5475313190862197E-2</v>
      </c>
      <c r="K7" s="23">
        <f t="shared" si="1"/>
        <v>3.6845983787767134E-3</v>
      </c>
      <c r="L7" s="23">
        <f t="shared" si="2"/>
        <v>1.6949152542372881E-2</v>
      </c>
      <c r="M7" s="31">
        <f t="shared" si="6"/>
        <v>0.11422254974207811</v>
      </c>
      <c r="O7" t="s">
        <v>25</v>
      </c>
      <c r="P7" s="30">
        <f>I7/$M$7</f>
        <v>0.68387096774193556</v>
      </c>
      <c r="Q7" s="30">
        <f t="shared" ref="Q7:S7" si="14">J7/$M$7</f>
        <v>0.13548387096774195</v>
      </c>
      <c r="R7" s="30">
        <f t="shared" si="14"/>
        <v>3.2258064516129031E-2</v>
      </c>
      <c r="S7" s="30">
        <f t="shared" si="14"/>
        <v>0.14838709677419354</v>
      </c>
      <c r="T7" s="30">
        <f t="shared" si="8"/>
        <v>1</v>
      </c>
      <c r="V7" t="s">
        <v>25</v>
      </c>
      <c r="W7" s="22">
        <f t="shared" si="9"/>
        <v>4.6406484842745708E-3</v>
      </c>
      <c r="X7" s="30">
        <f t="shared" si="10"/>
        <v>3.9761921519977435E-2</v>
      </c>
      <c r="Y7" s="22"/>
      <c r="Z7" s="22"/>
    </row>
    <row r="8" spans="1:30" x14ac:dyDescent="0.25">
      <c r="A8" t="s">
        <v>26</v>
      </c>
      <c r="B8">
        <v>40</v>
      </c>
      <c r="C8">
        <v>7</v>
      </c>
      <c r="D8">
        <v>1</v>
      </c>
      <c r="E8">
        <v>14</v>
      </c>
      <c r="F8">
        <f t="shared" si="4"/>
        <v>62</v>
      </c>
      <c r="H8" t="s">
        <v>26</v>
      </c>
      <c r="I8" s="23">
        <f t="shared" si="5"/>
        <v>2.9476787030213707E-2</v>
      </c>
      <c r="J8" s="23">
        <f t="shared" si="0"/>
        <v>5.1584377302873984E-3</v>
      </c>
      <c r="K8" s="23">
        <f t="shared" si="1"/>
        <v>7.3691967575534268E-4</v>
      </c>
      <c r="L8" s="23">
        <f t="shared" si="2"/>
        <v>1.0316875460574797E-2</v>
      </c>
      <c r="M8" s="31">
        <f t="shared" si="6"/>
        <v>4.5689019896831246E-2</v>
      </c>
      <c r="O8" t="s">
        <v>26</v>
      </c>
      <c r="P8" s="30">
        <f>I8/$M$8</f>
        <v>0.64516129032258063</v>
      </c>
      <c r="Q8" s="30">
        <f t="shared" ref="Q8:S8" si="15">J8/$M$8</f>
        <v>0.11290322580645161</v>
      </c>
      <c r="R8" s="34">
        <f t="shared" si="15"/>
        <v>1.6129032258064516E-2</v>
      </c>
      <c r="S8" s="30">
        <f t="shared" si="15"/>
        <v>0.22580645161290322</v>
      </c>
      <c r="T8" s="30">
        <f t="shared" si="8"/>
        <v>1</v>
      </c>
      <c r="V8" t="s">
        <v>26</v>
      </c>
      <c r="W8" s="22">
        <f t="shared" si="9"/>
        <v>5.4480723006503631E-3</v>
      </c>
      <c r="X8" s="30">
        <f t="shared" si="10"/>
        <v>4.6680075853124163E-2</v>
      </c>
      <c r="Y8" s="22"/>
      <c r="Z8" s="22"/>
    </row>
    <row r="9" spans="1:30" x14ac:dyDescent="0.25">
      <c r="B9">
        <f>SUM(B2:B8)</f>
        <v>814</v>
      </c>
      <c r="C9">
        <f t="shared" ref="C9:E9" si="16">SUM(C2:C8)</f>
        <v>270</v>
      </c>
      <c r="D9">
        <f t="shared" si="16"/>
        <v>98</v>
      </c>
      <c r="E9">
        <f t="shared" si="16"/>
        <v>175</v>
      </c>
      <c r="F9">
        <f t="shared" si="4"/>
        <v>1357</v>
      </c>
      <c r="H9" t="s">
        <v>48</v>
      </c>
      <c r="I9" s="31">
        <f>SUM(I2:I8)</f>
        <v>0.59985261606484896</v>
      </c>
      <c r="J9" s="31">
        <f t="shared" ref="J9" si="17">SUM(J2:J8)</f>
        <v>0.19896831245394253</v>
      </c>
      <c r="K9" s="31">
        <f t="shared" ref="K9" si="18">SUM(K2:K8)</f>
        <v>7.2218128224023584E-2</v>
      </c>
      <c r="L9" s="31">
        <f t="shared" ref="L9" si="19">SUM(L2:L8)</f>
        <v>0.12896094325718496</v>
      </c>
      <c r="M9" s="2">
        <f t="shared" si="6"/>
        <v>1</v>
      </c>
      <c r="O9" s="25" t="s">
        <v>45</v>
      </c>
      <c r="P9" s="35">
        <f>AVERAGE(P2:P8)</f>
        <v>0.60785598651024841</v>
      </c>
      <c r="Q9" s="32">
        <f>AVERAGE(Q2:Q8)</f>
        <v>0.18441927284463297</v>
      </c>
      <c r="R9" s="32">
        <f>AVERAGE(R2:R8)</f>
        <v>6.6663358246292173E-2</v>
      </c>
      <c r="S9" s="32">
        <f>AVERAGE(S2:S8)</f>
        <v>0.14106138239882646</v>
      </c>
      <c r="T9" s="32">
        <f>SUM(P9:S9)</f>
        <v>1</v>
      </c>
      <c r="V9" s="25" t="s">
        <v>52</v>
      </c>
      <c r="W9" s="36">
        <f>SUM(W2:W8)</f>
        <v>0.11671087077476844</v>
      </c>
      <c r="X9" s="32">
        <f>SUM(X2:X8)</f>
        <v>1</v>
      </c>
    </row>
    <row r="11" spans="1:30" x14ac:dyDescent="0.25">
      <c r="A11" s="25" t="s">
        <v>32</v>
      </c>
      <c r="B11" t="s">
        <v>27</v>
      </c>
      <c r="C11" t="s">
        <v>30</v>
      </c>
      <c r="D11" t="s">
        <v>28</v>
      </c>
      <c r="E11" t="s">
        <v>29</v>
      </c>
      <c r="H11" s="25" t="s">
        <v>34</v>
      </c>
      <c r="I11" t="s">
        <v>27</v>
      </c>
      <c r="J11" t="s">
        <v>30</v>
      </c>
      <c r="K11" t="s">
        <v>28</v>
      </c>
      <c r="L11" t="s">
        <v>29</v>
      </c>
      <c r="O11" s="25" t="s">
        <v>49</v>
      </c>
      <c r="P11" t="s">
        <v>27</v>
      </c>
      <c r="Q11" t="s">
        <v>30</v>
      </c>
      <c r="R11" t="s">
        <v>28</v>
      </c>
      <c r="S11" t="s">
        <v>29</v>
      </c>
      <c r="T11" t="s">
        <v>50</v>
      </c>
      <c r="U11" t="s">
        <v>51</v>
      </c>
    </row>
    <row r="12" spans="1:30" x14ac:dyDescent="0.25">
      <c r="A12" t="s">
        <v>20</v>
      </c>
      <c r="B12" s="24">
        <f>M2*I9*$F$9</f>
        <v>124.16949152542372</v>
      </c>
      <c r="C12" s="24">
        <f>M2*J9*$F$9</f>
        <v>41.186440677966097</v>
      </c>
      <c r="D12" s="24">
        <f>M2*K9*$F$9</f>
        <v>14.949152542372879</v>
      </c>
      <c r="E12" s="24">
        <f>M2*L9*$F$9</f>
        <v>26.694915254237284</v>
      </c>
      <c r="F12">
        <f>SUM(B12:E12)</f>
        <v>206.99999999999997</v>
      </c>
      <c r="H12" t="s">
        <v>20</v>
      </c>
      <c r="I12" s="24">
        <f>(B2-B12)^2/B12</f>
        <v>24.512243368175568</v>
      </c>
      <c r="J12" s="24">
        <f t="shared" ref="J12:L12" si="20">(C2-C12)^2/C12</f>
        <v>1.4823254516286553</v>
      </c>
      <c r="K12" s="24">
        <f t="shared" si="20"/>
        <v>73.071601521964737</v>
      </c>
      <c r="L12" s="24">
        <f t="shared" si="20"/>
        <v>7.6657089050309448</v>
      </c>
      <c r="M12">
        <f>SUM(I12:L12)</f>
        <v>106.73187924679989</v>
      </c>
      <c r="O12" t="s">
        <v>20</v>
      </c>
      <c r="P12" s="23">
        <f>(P2-P$9)^2/P$9</f>
        <v>0.12398115471389237</v>
      </c>
      <c r="Q12" s="23">
        <f>(Q2-Q$9)^2/Q$9</f>
        <v>1.4829472593407084E-2</v>
      </c>
      <c r="R12" s="23">
        <f>(R2-R$9)^2/R$9</f>
        <v>0.40948851566512834</v>
      </c>
      <c r="S12" s="23">
        <f>(S2-S$9)^2/S$9</f>
        <v>2.3037577934274526E-2</v>
      </c>
      <c r="T12" s="22">
        <f>SUM(P12:S12)</f>
        <v>0.57133672090670229</v>
      </c>
      <c r="U12" s="33">
        <f>SQRT(T12)</f>
        <v>0.75586819016724227</v>
      </c>
    </row>
    <row r="13" spans="1:30" x14ac:dyDescent="0.25">
      <c r="A13" t="s">
        <v>21</v>
      </c>
      <c r="B13" s="24">
        <f>$M3*I9*$F$9</f>
        <v>137.36624907885042</v>
      </c>
      <c r="C13" s="24">
        <f>$M3*J9*$F$9</f>
        <v>45.563743551952847</v>
      </c>
      <c r="D13" s="24">
        <f>$M3*K9*$F$9</f>
        <v>16.537951363301403</v>
      </c>
      <c r="E13" s="24">
        <f>$M3*L9*$F$9</f>
        <v>29.53205600589536</v>
      </c>
      <c r="F13">
        <f t="shared" ref="F13:F19" si="21">SUM(B13:E13)</f>
        <v>229.00000000000003</v>
      </c>
      <c r="H13" t="s">
        <v>21</v>
      </c>
      <c r="I13" s="24">
        <f t="shared" ref="I13:I18" si="22">(B3-B13)^2/B13</f>
        <v>0.8231764309742623</v>
      </c>
      <c r="J13" s="24">
        <f t="shared" ref="J13:J18" si="23">(C3-C13)^2/C13</f>
        <v>6.9749930008723097E-3</v>
      </c>
      <c r="K13" s="24">
        <f t="shared" ref="K13:K18" si="24">(D3-D13)^2/D13</f>
        <v>0.38947974758087689</v>
      </c>
      <c r="L13" s="24">
        <f t="shared" ref="L13:L18" si="25">(E3-E13)^2/E13</f>
        <v>1.9210266858704053</v>
      </c>
      <c r="M13">
        <f t="shared" ref="M13:M15" si="26">SUM(I13:L13)</f>
        <v>3.140657857426417</v>
      </c>
      <c r="O13" t="s">
        <v>21</v>
      </c>
      <c r="P13" s="23">
        <f t="shared" ref="P13:S13" si="27">(P3-P$9)^2/P$9</f>
        <v>2.4299107106557595E-3</v>
      </c>
      <c r="Q13" s="23">
        <f t="shared" si="27"/>
        <v>7.9222888180472675E-4</v>
      </c>
      <c r="R13" s="23">
        <f t="shared" si="27"/>
        <v>4.5840236405154093E-4</v>
      </c>
      <c r="S13" s="23">
        <f t="shared" si="27"/>
        <v>1.4350038571056576E-2</v>
      </c>
      <c r="T13" s="22">
        <f t="shared" ref="T13:T18" si="28">SUM(P13:S13)</f>
        <v>1.8030580527568604E-2</v>
      </c>
      <c r="U13" s="33">
        <f t="shared" ref="U13:U18" si="29">SQRT(T13)</f>
        <v>0.13427799718333827</v>
      </c>
    </row>
    <row r="14" spans="1:30" x14ac:dyDescent="0.25">
      <c r="A14" t="s">
        <v>22</v>
      </c>
      <c r="B14" s="24">
        <f>$M4*I9*$F$9</f>
        <v>165.55932203389833</v>
      </c>
      <c r="C14" s="24">
        <f t="shared" ref="C14:E14" si="30">$M4*J9*$F$9</f>
        <v>54.915254237288146</v>
      </c>
      <c r="D14" s="24">
        <f t="shared" si="30"/>
        <v>19.932203389830512</v>
      </c>
      <c r="E14" s="24">
        <f t="shared" si="30"/>
        <v>35.593220338983052</v>
      </c>
      <c r="F14">
        <f t="shared" si="21"/>
        <v>276</v>
      </c>
      <c r="H14" t="s">
        <v>22</v>
      </c>
      <c r="I14" s="24">
        <f t="shared" si="22"/>
        <v>0.11910909368536375</v>
      </c>
      <c r="J14" s="24">
        <f t="shared" si="23"/>
        <v>1.85198263234986</v>
      </c>
      <c r="K14" s="24">
        <f t="shared" si="24"/>
        <v>3.1566931857488782</v>
      </c>
      <c r="L14" s="24">
        <f t="shared" si="25"/>
        <v>1.2213155770782893</v>
      </c>
      <c r="M14">
        <f t="shared" si="26"/>
        <v>6.3491004888623923</v>
      </c>
      <c r="O14" t="s">
        <v>22</v>
      </c>
      <c r="P14" s="23">
        <f t="shared" ref="P14:S14" si="31">(P4-P$9)^2/P$9</f>
        <v>1.0756508838066196E-4</v>
      </c>
      <c r="Q14" s="23">
        <f t="shared" si="31"/>
        <v>1.4152431030478056E-2</v>
      </c>
      <c r="R14" s="23">
        <f t="shared" si="31"/>
        <v>8.0636312737546456E-3</v>
      </c>
      <c r="S14" s="23">
        <f t="shared" si="31"/>
        <v>9.1818344764688625E-3</v>
      </c>
      <c r="T14" s="22">
        <f t="shared" si="28"/>
        <v>3.1505461869082228E-2</v>
      </c>
      <c r="U14" s="33">
        <f t="shared" si="29"/>
        <v>0.1774977798990236</v>
      </c>
    </row>
    <row r="15" spans="1:30" x14ac:dyDescent="0.25">
      <c r="A15" t="s">
        <v>23</v>
      </c>
      <c r="B15" s="24">
        <f>$M5*I9*$F$9</f>
        <v>153.56226971260133</v>
      </c>
      <c r="C15" s="24">
        <f t="shared" ref="C15:E15" si="32">$M5*J9*$F$9</f>
        <v>50.935887988209288</v>
      </c>
      <c r="D15" s="24">
        <f t="shared" si="32"/>
        <v>18.487840825350037</v>
      </c>
      <c r="E15" s="24">
        <f t="shared" si="32"/>
        <v>33.01400147383935</v>
      </c>
      <c r="F15">
        <f t="shared" si="21"/>
        <v>256</v>
      </c>
      <c r="H15" t="s">
        <v>23</v>
      </c>
      <c r="I15" s="24">
        <f t="shared" si="22"/>
        <v>0.19255322765046587</v>
      </c>
      <c r="J15" s="24">
        <f t="shared" si="23"/>
        <v>0.72195569654261782</v>
      </c>
      <c r="K15" s="24">
        <f t="shared" si="24"/>
        <v>2.2767438865745269</v>
      </c>
      <c r="L15" s="24">
        <f t="shared" si="25"/>
        <v>0.76150147383935118</v>
      </c>
      <c r="M15">
        <f t="shared" si="26"/>
        <v>3.9527542846069621</v>
      </c>
      <c r="O15" t="s">
        <v>23</v>
      </c>
      <c r="P15" s="23">
        <f t="shared" ref="P15:S15" si="33">(P5-P$9)^2/P$9</f>
        <v>2.8828930881582356E-4</v>
      </c>
      <c r="Q15" s="23">
        <f t="shared" si="33"/>
        <v>7.9279480903918318E-3</v>
      </c>
      <c r="R15" s="23">
        <f t="shared" si="33"/>
        <v>5.8739783350980389E-3</v>
      </c>
      <c r="S15" s="23">
        <f t="shared" si="33"/>
        <v>7.117659081816944E-3</v>
      </c>
      <c r="T15" s="22">
        <f t="shared" si="28"/>
        <v>2.120787481612264E-2</v>
      </c>
      <c r="U15" s="33">
        <f t="shared" si="29"/>
        <v>0.1456292375044333</v>
      </c>
    </row>
    <row r="16" spans="1:30" x14ac:dyDescent="0.25">
      <c r="A16" t="s">
        <v>24</v>
      </c>
      <c r="B16" s="24">
        <f>$M6*I9*$F$9</f>
        <v>103.17464996315401</v>
      </c>
      <c r="C16" s="24">
        <f t="shared" ref="C16:E16" si="34">$M6*J9*$F$9</f>
        <v>34.222549742078115</v>
      </c>
      <c r="D16" s="24">
        <f t="shared" si="34"/>
        <v>12.421518054532056</v>
      </c>
      <c r="E16" s="24">
        <f t="shared" si="34"/>
        <v>22.181282240235813</v>
      </c>
      <c r="F16">
        <f>SUM(B16:E16)</f>
        <v>172</v>
      </c>
      <c r="H16" t="s">
        <v>24</v>
      </c>
      <c r="I16" s="24">
        <f t="shared" si="22"/>
        <v>3.434892235024197</v>
      </c>
      <c r="J16" s="24">
        <f t="shared" si="23"/>
        <v>1.9756074509497767</v>
      </c>
      <c r="K16" s="24">
        <f t="shared" si="24"/>
        <v>3.3197145424295402</v>
      </c>
      <c r="L16" s="24">
        <f t="shared" si="25"/>
        <v>0.78819253923913601</v>
      </c>
      <c r="M16">
        <f>SUM(I16:L16)</f>
        <v>9.5184067676426505</v>
      </c>
      <c r="O16" t="s">
        <v>24</v>
      </c>
      <c r="P16" s="23">
        <f t="shared" ref="P16:S16" si="35">(P6-P$9)^2/P$9</f>
        <v>1.693058872385492E-2</v>
      </c>
      <c r="Q16" s="23">
        <f t="shared" si="35"/>
        <v>5.9971693182129292E-3</v>
      </c>
      <c r="R16" s="23">
        <f t="shared" si="35"/>
        <v>1.5149932054262539E-2</v>
      </c>
      <c r="S16" s="23">
        <f t="shared" si="35"/>
        <v>9.3980653625240114E-3</v>
      </c>
      <c r="T16" s="22">
        <f t="shared" si="28"/>
        <v>4.7475755458854393E-2</v>
      </c>
      <c r="U16" s="33">
        <f t="shared" si="29"/>
        <v>0.21788931928585759</v>
      </c>
    </row>
    <row r="17" spans="1:21" x14ac:dyDescent="0.25">
      <c r="A17" t="s">
        <v>25</v>
      </c>
      <c r="B17" s="24">
        <f>$M7*I9*$F$9</f>
        <v>92.977155490051587</v>
      </c>
      <c r="C17" s="24">
        <f t="shared" ref="C17:E17" si="36">$M7*J9*$F$9</f>
        <v>30.840088430361092</v>
      </c>
      <c r="D17" s="24">
        <f t="shared" si="36"/>
        <v>11.193809874723655</v>
      </c>
      <c r="E17" s="24">
        <f t="shared" si="36"/>
        <v>19.988946204863669</v>
      </c>
      <c r="F17">
        <f t="shared" si="21"/>
        <v>155</v>
      </c>
      <c r="H17" t="s">
        <v>25</v>
      </c>
      <c r="I17" s="24">
        <f t="shared" si="22"/>
        <v>1.8240446079084436</v>
      </c>
      <c r="J17" s="24">
        <f t="shared" si="23"/>
        <v>3.1396583228342094</v>
      </c>
      <c r="K17" s="24">
        <f t="shared" si="24"/>
        <v>3.4271870965801399</v>
      </c>
      <c r="L17" s="24">
        <f t="shared" si="25"/>
        <v>0.45357293297426904</v>
      </c>
      <c r="M17">
        <f t="shared" ref="M17:M19" si="37">SUM(I17:L17)</f>
        <v>8.8444629602970632</v>
      </c>
      <c r="O17" t="s">
        <v>25</v>
      </c>
      <c r="P17" s="23">
        <f t="shared" ref="P17:S17" si="38">(P7-P$9)^2/P$9</f>
        <v>9.505997308387663E-3</v>
      </c>
      <c r="Q17" s="23">
        <f t="shared" si="38"/>
        <v>1.2984941974422929E-2</v>
      </c>
      <c r="R17" s="23">
        <f t="shared" si="38"/>
        <v>1.7756744751523858E-2</v>
      </c>
      <c r="S17" s="23">
        <f t="shared" si="38"/>
        <v>3.804449537983996E-4</v>
      </c>
      <c r="T17" s="22">
        <f t="shared" si="28"/>
        <v>4.0628128988132853E-2</v>
      </c>
      <c r="U17" s="33">
        <f t="shared" si="29"/>
        <v>0.20156420562226035</v>
      </c>
    </row>
    <row r="18" spans="1:21" x14ac:dyDescent="0.25">
      <c r="A18" t="s">
        <v>26</v>
      </c>
      <c r="B18" s="24">
        <f>$M8*I9*$F$9</f>
        <v>37.190862196020632</v>
      </c>
      <c r="C18" s="24">
        <f t="shared" ref="C18:E18" si="39">$M8*J9*$F$9</f>
        <v>12.336035372144437</v>
      </c>
      <c r="D18" s="24">
        <f t="shared" si="39"/>
        <v>4.4775239498894619</v>
      </c>
      <c r="E18" s="24">
        <f t="shared" si="39"/>
        <v>7.9955784819454667</v>
      </c>
      <c r="F18">
        <f t="shared" si="21"/>
        <v>61.999999999999993</v>
      </c>
      <c r="H18" t="s">
        <v>26</v>
      </c>
      <c r="I18" s="24">
        <f t="shared" si="22"/>
        <v>0.21218263669591345</v>
      </c>
      <c r="J18" s="24">
        <f t="shared" si="23"/>
        <v>2.3081381200536364</v>
      </c>
      <c r="K18" s="24">
        <f t="shared" si="24"/>
        <v>2.70086167207511</v>
      </c>
      <c r="L18" s="24">
        <f t="shared" si="25"/>
        <v>4.5091268690422446</v>
      </c>
      <c r="M18">
        <f t="shared" si="37"/>
        <v>9.7303092978669046</v>
      </c>
      <c r="O18" t="s">
        <v>26</v>
      </c>
      <c r="P18" s="23">
        <f t="shared" ref="P18:S18" si="40">(P8-P$9)^2/P$9</f>
        <v>2.2894990317035313E-3</v>
      </c>
      <c r="Q18" s="23">
        <f t="shared" si="40"/>
        <v>2.7733245582614356E-2</v>
      </c>
      <c r="R18" s="23">
        <f t="shared" si="40"/>
        <v>3.8307672614535576E-2</v>
      </c>
      <c r="S18" s="23">
        <f t="shared" si="40"/>
        <v>5.0912068448284317E-2</v>
      </c>
      <c r="T18" s="22">
        <f t="shared" si="28"/>
        <v>0.11924248567713779</v>
      </c>
      <c r="U18" s="33">
        <f t="shared" si="29"/>
        <v>0.34531505278098984</v>
      </c>
    </row>
    <row r="19" spans="1:21" x14ac:dyDescent="0.25">
      <c r="B19">
        <f>SUM(B12:B18)</f>
        <v>813.99999999999989</v>
      </c>
      <c r="C19">
        <f t="shared" ref="C19" si="41">SUM(C12:C18)</f>
        <v>270</v>
      </c>
      <c r="D19">
        <f t="shared" ref="D19" si="42">SUM(D12:D18)</f>
        <v>98</v>
      </c>
      <c r="E19">
        <f t="shared" ref="E19" si="43">SUM(E12:E18)</f>
        <v>175.00000000000003</v>
      </c>
      <c r="F19">
        <f t="shared" si="21"/>
        <v>1357</v>
      </c>
      <c r="I19">
        <f>SUM(I12:I18)</f>
        <v>31.118201600114215</v>
      </c>
      <c r="J19">
        <f t="shared" ref="J19" si="44">SUM(J12:J18)</f>
        <v>11.486642667359629</v>
      </c>
      <c r="K19">
        <f t="shared" ref="K19" si="45">SUM(K12:K18)</f>
        <v>88.342281652953801</v>
      </c>
      <c r="L19">
        <f t="shared" ref="L19" si="46">SUM(L12:L18)</f>
        <v>17.320444983074641</v>
      </c>
      <c r="M19">
        <f t="shared" si="37"/>
        <v>148.2675709035023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K12" sqref="K12"/>
    </sheetView>
  </sheetViews>
  <sheetFormatPr defaultRowHeight="15" x14ac:dyDescent="0.25"/>
  <cols>
    <col min="1" max="1" width="12" bestFit="1" customWidth="1"/>
    <col min="2" max="2" width="10.28515625" bestFit="1" customWidth="1"/>
    <col min="10" max="10" width="12.140625" bestFit="1" customWidth="1"/>
  </cols>
  <sheetData>
    <row r="1" spans="1:7" x14ac:dyDescent="0.25">
      <c r="A1" s="27" t="s">
        <v>38</v>
      </c>
      <c r="B1" t="s">
        <v>29</v>
      </c>
      <c r="C1" t="s">
        <v>28</v>
      </c>
      <c r="D1" t="s">
        <v>37</v>
      </c>
      <c r="E1" t="s">
        <v>27</v>
      </c>
      <c r="F1" t="s">
        <v>36</v>
      </c>
    </row>
    <row r="2" spans="1:7" x14ac:dyDescent="0.25">
      <c r="A2" t="s">
        <v>20</v>
      </c>
      <c r="B2">
        <v>243</v>
      </c>
      <c r="C2">
        <v>789</v>
      </c>
      <c r="D2">
        <v>167</v>
      </c>
      <c r="E2">
        <v>18</v>
      </c>
      <c r="F2">
        <v>6</v>
      </c>
      <c r="G2" s="25">
        <f t="shared" ref="G2:G7" si="0">SUM(B2:F2)</f>
        <v>1223</v>
      </c>
    </row>
    <row r="3" spans="1:7" x14ac:dyDescent="0.25">
      <c r="A3" t="s">
        <v>21</v>
      </c>
      <c r="B3">
        <v>220</v>
      </c>
      <c r="C3">
        <v>809</v>
      </c>
      <c r="D3">
        <v>164</v>
      </c>
      <c r="E3">
        <v>35</v>
      </c>
      <c r="F3">
        <v>6</v>
      </c>
      <c r="G3" s="25">
        <f t="shared" si="0"/>
        <v>1234</v>
      </c>
    </row>
    <row r="4" spans="1:7" x14ac:dyDescent="0.25">
      <c r="A4" t="s">
        <v>22</v>
      </c>
      <c r="B4">
        <v>147</v>
      </c>
      <c r="C4">
        <v>658</v>
      </c>
      <c r="D4">
        <v>181</v>
      </c>
      <c r="E4">
        <v>41</v>
      </c>
      <c r="F4">
        <v>8</v>
      </c>
      <c r="G4" s="25">
        <f t="shared" si="0"/>
        <v>1035</v>
      </c>
    </row>
    <row r="5" spans="1:7" x14ac:dyDescent="0.25">
      <c r="A5" t="s">
        <v>23</v>
      </c>
      <c r="B5">
        <v>90</v>
      </c>
      <c r="C5">
        <v>469</v>
      </c>
      <c r="D5">
        <v>236</v>
      </c>
      <c r="E5">
        <v>50</v>
      </c>
      <c r="F5">
        <v>16</v>
      </c>
      <c r="G5" s="25">
        <f t="shared" si="0"/>
        <v>861</v>
      </c>
    </row>
    <row r="6" spans="1:7" x14ac:dyDescent="0.25">
      <c r="A6" t="s">
        <v>24</v>
      </c>
      <c r="B6">
        <v>53</v>
      </c>
      <c r="C6">
        <v>414</v>
      </c>
      <c r="D6">
        <v>306</v>
      </c>
      <c r="E6">
        <v>106</v>
      </c>
      <c r="F6">
        <v>30</v>
      </c>
      <c r="G6" s="25">
        <f t="shared" si="0"/>
        <v>909</v>
      </c>
    </row>
    <row r="7" spans="1:7" x14ac:dyDescent="0.25">
      <c r="A7" t="s">
        <v>25</v>
      </c>
      <c r="B7">
        <v>44</v>
      </c>
      <c r="C7">
        <v>267</v>
      </c>
      <c r="D7">
        <v>284</v>
      </c>
      <c r="E7">
        <v>98</v>
      </c>
      <c r="F7">
        <v>20</v>
      </c>
      <c r="G7" s="25">
        <f t="shared" si="0"/>
        <v>713</v>
      </c>
    </row>
    <row r="8" spans="1:7" x14ac:dyDescent="0.25">
      <c r="A8" t="s">
        <v>26</v>
      </c>
      <c r="B8">
        <v>20</v>
      </c>
      <c r="C8">
        <v>136</v>
      </c>
      <c r="D8">
        <v>157</v>
      </c>
      <c r="E8">
        <v>66</v>
      </c>
      <c r="F8">
        <v>17</v>
      </c>
      <c r="G8" s="25">
        <f>SUM(B8:F8)</f>
        <v>396</v>
      </c>
    </row>
    <row r="9" spans="1:7" x14ac:dyDescent="0.25">
      <c r="B9" s="25">
        <f>SUM(B2:B8)</f>
        <v>817</v>
      </c>
      <c r="C9" s="25">
        <f t="shared" ref="C9:F9" si="1">SUM(C2:C8)</f>
        <v>3542</v>
      </c>
      <c r="D9" s="25">
        <f t="shared" si="1"/>
        <v>1495</v>
      </c>
      <c r="E9" s="25">
        <f t="shared" si="1"/>
        <v>414</v>
      </c>
      <c r="F9" s="25">
        <f t="shared" si="1"/>
        <v>103</v>
      </c>
      <c r="G9" s="25">
        <f>SUM(B9:F9)</f>
        <v>6371</v>
      </c>
    </row>
    <row r="11" spans="1:7" x14ac:dyDescent="0.25">
      <c r="A11" s="26" t="s">
        <v>39</v>
      </c>
      <c r="B11" t="s">
        <v>29</v>
      </c>
      <c r="C11" t="s">
        <v>28</v>
      </c>
      <c r="D11" t="s">
        <v>37</v>
      </c>
      <c r="E11" t="s">
        <v>27</v>
      </c>
      <c r="F11" t="s">
        <v>36</v>
      </c>
    </row>
    <row r="12" spans="1:7" x14ac:dyDescent="0.25">
      <c r="A12" t="s">
        <v>20</v>
      </c>
      <c r="B12">
        <f>B2/$G$9</f>
        <v>3.8141579029979597E-2</v>
      </c>
      <c r="C12">
        <f t="shared" ref="C12:F12" si="2">C2/$G$9</f>
        <v>0.12384241092450164</v>
      </c>
      <c r="D12">
        <f t="shared" si="2"/>
        <v>2.6212525506199968E-2</v>
      </c>
      <c r="E12">
        <f t="shared" si="2"/>
        <v>2.8253021503688589E-3</v>
      </c>
      <c r="F12">
        <f t="shared" si="2"/>
        <v>9.4176738345628629E-4</v>
      </c>
      <c r="G12" s="25">
        <f t="shared" ref="G12:G17" si="3">SUM(B12:F12)</f>
        <v>0.19196358499450633</v>
      </c>
    </row>
    <row r="13" spans="1:7" x14ac:dyDescent="0.25">
      <c r="A13" t="s">
        <v>21</v>
      </c>
      <c r="B13">
        <f t="shared" ref="B13:F13" si="4">B3/$G$9</f>
        <v>3.4531470726730497E-2</v>
      </c>
      <c r="C13">
        <f t="shared" si="4"/>
        <v>0.1269816355360226</v>
      </c>
      <c r="D13">
        <f t="shared" si="4"/>
        <v>2.5741641814471826E-2</v>
      </c>
      <c r="E13">
        <f t="shared" si="4"/>
        <v>5.4936430701616702E-3</v>
      </c>
      <c r="F13">
        <f t="shared" si="4"/>
        <v>9.4176738345628629E-4</v>
      </c>
      <c r="G13" s="25">
        <f t="shared" si="3"/>
        <v>0.19369015853084287</v>
      </c>
    </row>
    <row r="14" spans="1:7" x14ac:dyDescent="0.25">
      <c r="A14" t="s">
        <v>22</v>
      </c>
      <c r="B14">
        <f t="shared" ref="B14:F14" si="5">B4/$G$9</f>
        <v>2.3073300894679013E-2</v>
      </c>
      <c r="C14">
        <f t="shared" si="5"/>
        <v>0.1032804897190394</v>
      </c>
      <c r="D14">
        <f t="shared" si="5"/>
        <v>2.8409982734264635E-2</v>
      </c>
      <c r="E14">
        <f t="shared" si="5"/>
        <v>6.4354104536179565E-3</v>
      </c>
      <c r="F14">
        <f t="shared" si="5"/>
        <v>1.2556898446083817E-3</v>
      </c>
      <c r="G14" s="25">
        <f t="shared" si="3"/>
        <v>0.16245487364620936</v>
      </c>
    </row>
    <row r="15" spans="1:7" x14ac:dyDescent="0.25">
      <c r="A15" t="s">
        <v>23</v>
      </c>
      <c r="B15">
        <f t="shared" ref="B15:F15" si="6">B5/$G$9</f>
        <v>1.4126510751844295E-2</v>
      </c>
      <c r="C15">
        <f t="shared" si="6"/>
        <v>7.3614817140166378E-2</v>
      </c>
      <c r="D15">
        <f t="shared" si="6"/>
        <v>3.7042850415947258E-2</v>
      </c>
      <c r="E15">
        <f t="shared" si="6"/>
        <v>7.8480615288023855E-3</v>
      </c>
      <c r="F15">
        <f t="shared" si="6"/>
        <v>2.5113796892167633E-3</v>
      </c>
      <c r="G15" s="25">
        <f t="shared" si="3"/>
        <v>0.13514361952597709</v>
      </c>
    </row>
    <row r="16" spans="1:7" x14ac:dyDescent="0.25">
      <c r="A16" t="s">
        <v>24</v>
      </c>
      <c r="B16">
        <f t="shared" ref="B16:F16" si="7">B6/$G$9</f>
        <v>8.3189452205305291E-3</v>
      </c>
      <c r="C16">
        <f t="shared" si="7"/>
        <v>6.4981949458483748E-2</v>
      </c>
      <c r="D16">
        <f t="shared" si="7"/>
        <v>4.80301365562706E-2</v>
      </c>
      <c r="E16">
        <f t="shared" si="7"/>
        <v>1.6637890441061058E-2</v>
      </c>
      <c r="F16">
        <f t="shared" si="7"/>
        <v>4.7088369172814315E-3</v>
      </c>
      <c r="G16" s="25">
        <f t="shared" si="3"/>
        <v>0.14267775859362739</v>
      </c>
    </row>
    <row r="17" spans="1:17" x14ac:dyDescent="0.25">
      <c r="A17" t="s">
        <v>25</v>
      </c>
      <c r="B17">
        <f t="shared" ref="B17:F17" si="8">B7/$G$9</f>
        <v>6.9062941453460992E-3</v>
      </c>
      <c r="C17">
        <f t="shared" si="8"/>
        <v>4.1908648563804739E-2</v>
      </c>
      <c r="D17">
        <f t="shared" si="8"/>
        <v>4.4576989483597548E-2</v>
      </c>
      <c r="E17">
        <f t="shared" si="8"/>
        <v>1.5382200596452676E-2</v>
      </c>
      <c r="F17">
        <f t="shared" si="8"/>
        <v>3.1392246115209545E-3</v>
      </c>
      <c r="G17" s="25">
        <f t="shared" si="3"/>
        <v>0.11191335740072202</v>
      </c>
    </row>
    <row r="18" spans="1:17" x14ac:dyDescent="0.25">
      <c r="A18" t="s">
        <v>26</v>
      </c>
      <c r="B18">
        <f t="shared" ref="B18:F18" si="9">B8/$G$9</f>
        <v>3.1392246115209545E-3</v>
      </c>
      <c r="C18">
        <f t="shared" si="9"/>
        <v>2.134672735834249E-2</v>
      </c>
      <c r="D18">
        <f t="shared" si="9"/>
        <v>2.464291320043949E-2</v>
      </c>
      <c r="E18">
        <f t="shared" si="9"/>
        <v>1.035944121801915E-2</v>
      </c>
      <c r="F18">
        <f t="shared" si="9"/>
        <v>2.6683409197928113E-3</v>
      </c>
      <c r="G18" s="25">
        <f>SUM(B18:F18)</f>
        <v>6.215664730811489E-2</v>
      </c>
    </row>
    <row r="19" spans="1:17" x14ac:dyDescent="0.25">
      <c r="B19" s="25">
        <f>SUM(B12:B18)</f>
        <v>0.12823732538063098</v>
      </c>
      <c r="C19" s="25">
        <f t="shared" ref="C19:F19" si="10">SUM(C12:C18)</f>
        <v>0.55595667870036103</v>
      </c>
      <c r="D19" s="25">
        <f t="shared" si="10"/>
        <v>0.23465703971119134</v>
      </c>
      <c r="E19" s="25">
        <f t="shared" si="10"/>
        <v>6.4981949458483762E-2</v>
      </c>
      <c r="F19" s="25">
        <f t="shared" si="10"/>
        <v>1.6167006749332913E-2</v>
      </c>
      <c r="G19" s="25">
        <f>SUM(B19:F19)</f>
        <v>1</v>
      </c>
    </row>
    <row r="21" spans="1:17" x14ac:dyDescent="0.25">
      <c r="A21" s="26" t="s">
        <v>40</v>
      </c>
      <c r="B21" s="28">
        <v>1</v>
      </c>
      <c r="C21" s="28">
        <v>2</v>
      </c>
      <c r="D21" s="28">
        <v>3</v>
      </c>
      <c r="E21" s="28">
        <v>4</v>
      </c>
      <c r="F21" s="28">
        <v>5</v>
      </c>
      <c r="G21" s="28">
        <v>6</v>
      </c>
      <c r="H21" s="28">
        <v>7</v>
      </c>
      <c r="J21" s="26" t="s">
        <v>42</v>
      </c>
      <c r="K21" s="28">
        <v>1</v>
      </c>
      <c r="L21" s="28">
        <v>2</v>
      </c>
      <c r="M21" s="28">
        <v>3</v>
      </c>
      <c r="N21" s="28">
        <v>4</v>
      </c>
      <c r="O21" s="28">
        <v>5</v>
      </c>
      <c r="P21" s="28">
        <v>6</v>
      </c>
      <c r="Q21" s="28">
        <v>7</v>
      </c>
    </row>
    <row r="22" spans="1:17" x14ac:dyDescent="0.25">
      <c r="A22" s="28">
        <v>1</v>
      </c>
      <c r="B22">
        <v>0.19196358499450633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s="28">
        <v>1</v>
      </c>
      <c r="K22">
        <f>1/SQRT(B22)</f>
        <v>2.2823937743003158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28">
        <v>2</v>
      </c>
      <c r="B23">
        <v>0</v>
      </c>
      <c r="C23">
        <v>0.19369015853084287</v>
      </c>
      <c r="D23">
        <v>0</v>
      </c>
      <c r="E23">
        <v>0</v>
      </c>
      <c r="F23">
        <v>0</v>
      </c>
      <c r="G23">
        <v>0</v>
      </c>
      <c r="H23">
        <v>0</v>
      </c>
      <c r="J23" s="28">
        <v>2</v>
      </c>
      <c r="K23">
        <v>0</v>
      </c>
      <c r="L23">
        <f>1/SQRT(C23)</f>
        <v>2.2721982587499823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28">
        <v>3</v>
      </c>
      <c r="B24">
        <v>0</v>
      </c>
      <c r="C24">
        <v>0</v>
      </c>
      <c r="D24">
        <v>0.16245487364620936</v>
      </c>
      <c r="E24">
        <v>0</v>
      </c>
      <c r="F24">
        <v>0</v>
      </c>
      <c r="G24">
        <v>0</v>
      </c>
      <c r="H24">
        <v>0</v>
      </c>
      <c r="J24" s="28">
        <v>3</v>
      </c>
      <c r="K24">
        <v>0</v>
      </c>
      <c r="L24">
        <v>0</v>
      </c>
      <c r="M24">
        <f>1/SQRT(D24)</f>
        <v>2.4810392087904529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28">
        <v>4</v>
      </c>
      <c r="B25">
        <v>0</v>
      </c>
      <c r="C25">
        <v>0</v>
      </c>
      <c r="D25">
        <v>0</v>
      </c>
      <c r="E25">
        <v>0.13514361952597709</v>
      </c>
      <c r="F25">
        <v>0</v>
      </c>
      <c r="G25">
        <v>0</v>
      </c>
      <c r="H25">
        <v>0</v>
      </c>
      <c r="J25" s="28">
        <v>4</v>
      </c>
      <c r="K25">
        <v>0</v>
      </c>
      <c r="L25">
        <v>0</v>
      </c>
      <c r="M25">
        <v>0</v>
      </c>
      <c r="N25">
        <f>1/SQRT(E25)</f>
        <v>2.7202087096260952</v>
      </c>
      <c r="O25">
        <v>0</v>
      </c>
      <c r="P25">
        <v>0</v>
      </c>
      <c r="Q25">
        <v>0</v>
      </c>
    </row>
    <row r="26" spans="1:17" x14ac:dyDescent="0.25">
      <c r="A26" s="28">
        <v>5</v>
      </c>
      <c r="B26">
        <v>0</v>
      </c>
      <c r="C26">
        <v>0</v>
      </c>
      <c r="D26">
        <v>0</v>
      </c>
      <c r="E26">
        <v>0</v>
      </c>
      <c r="F26">
        <v>0.14267775859362739</v>
      </c>
      <c r="G26">
        <v>0</v>
      </c>
      <c r="H26">
        <v>0</v>
      </c>
      <c r="J26" s="28">
        <v>5</v>
      </c>
      <c r="K26">
        <v>0</v>
      </c>
      <c r="L26">
        <v>0</v>
      </c>
      <c r="M26">
        <v>0</v>
      </c>
      <c r="N26">
        <v>0</v>
      </c>
      <c r="O26">
        <f>1/SQRT(F26)</f>
        <v>2.6474139986197867</v>
      </c>
      <c r="P26">
        <v>0</v>
      </c>
      <c r="Q26">
        <v>0</v>
      </c>
    </row>
    <row r="27" spans="1:17" x14ac:dyDescent="0.25">
      <c r="A27" s="28">
        <v>6</v>
      </c>
      <c r="B27">
        <v>0</v>
      </c>
      <c r="C27">
        <v>0</v>
      </c>
      <c r="D27">
        <v>0</v>
      </c>
      <c r="E27">
        <v>0</v>
      </c>
      <c r="F27">
        <v>0</v>
      </c>
      <c r="G27">
        <v>0.11191335740072202</v>
      </c>
      <c r="H27">
        <v>0</v>
      </c>
      <c r="J27" s="28">
        <v>6</v>
      </c>
      <c r="K27">
        <v>0</v>
      </c>
      <c r="L27">
        <v>0</v>
      </c>
      <c r="M27">
        <v>0</v>
      </c>
      <c r="N27">
        <v>0</v>
      </c>
      <c r="O27">
        <v>0</v>
      </c>
      <c r="P27">
        <f>1/SQRT(G27)</f>
        <v>2.9892279723981812</v>
      </c>
      <c r="Q27">
        <v>0</v>
      </c>
    </row>
    <row r="28" spans="1:17" x14ac:dyDescent="0.25">
      <c r="A28" s="28">
        <v>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6.215664730811489E-2</v>
      </c>
      <c r="J28" s="28">
        <v>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>1/SQRT(H28)</f>
        <v>4.0110327645612474</v>
      </c>
    </row>
    <row r="29" spans="1:17" x14ac:dyDescent="0.25">
      <c r="B29" s="25"/>
      <c r="C29" s="25"/>
      <c r="D29" s="25"/>
      <c r="E29" s="25"/>
      <c r="F29" s="25"/>
      <c r="G29" s="25"/>
    </row>
    <row r="30" spans="1:17" x14ac:dyDescent="0.25">
      <c r="A30" s="26" t="s">
        <v>41</v>
      </c>
      <c r="B30" s="28">
        <v>1</v>
      </c>
      <c r="C30" s="28">
        <v>2</v>
      </c>
      <c r="D30" s="28">
        <v>3</v>
      </c>
      <c r="E30" s="28">
        <v>4</v>
      </c>
      <c r="F30" s="28">
        <v>5</v>
      </c>
      <c r="G30" s="28"/>
      <c r="H30" s="28"/>
      <c r="J30" s="26" t="s">
        <v>43</v>
      </c>
      <c r="K30" s="28">
        <v>1</v>
      </c>
      <c r="L30" s="28">
        <v>2</v>
      </c>
      <c r="M30" s="28">
        <v>3</v>
      </c>
      <c r="N30" s="28">
        <v>4</v>
      </c>
      <c r="O30" s="28">
        <v>5</v>
      </c>
    </row>
    <row r="31" spans="1:17" x14ac:dyDescent="0.25">
      <c r="A31" s="28">
        <v>1</v>
      </c>
      <c r="B31">
        <f>B19</f>
        <v>0.12823732538063098</v>
      </c>
      <c r="C31">
        <v>0</v>
      </c>
      <c r="D31">
        <v>0</v>
      </c>
      <c r="E31">
        <v>0</v>
      </c>
      <c r="F31">
        <v>0</v>
      </c>
      <c r="J31" s="28">
        <v>1</v>
      </c>
      <c r="K31">
        <f>1/SQRT(B31)</f>
        <v>2.7924973797063934</v>
      </c>
      <c r="L31">
        <v>0</v>
      </c>
      <c r="M31">
        <v>0</v>
      </c>
      <c r="N31">
        <v>0</v>
      </c>
      <c r="O31">
        <v>0</v>
      </c>
    </row>
    <row r="32" spans="1:17" x14ac:dyDescent="0.25">
      <c r="A32" s="28">
        <v>2</v>
      </c>
      <c r="B32">
        <v>0</v>
      </c>
      <c r="C32">
        <f>C19</f>
        <v>0.55595667870036103</v>
      </c>
      <c r="D32">
        <v>0</v>
      </c>
      <c r="E32">
        <v>0</v>
      </c>
      <c r="F32">
        <v>0</v>
      </c>
      <c r="J32" s="28">
        <v>2</v>
      </c>
      <c r="K32">
        <v>0</v>
      </c>
      <c r="L32">
        <f>1/SQRT(C32)</f>
        <v>1.3411567017695207</v>
      </c>
      <c r="M32">
        <v>0</v>
      </c>
      <c r="N32">
        <v>0</v>
      </c>
      <c r="O32">
        <v>0</v>
      </c>
    </row>
    <row r="33" spans="1:15" x14ac:dyDescent="0.25">
      <c r="A33" s="28">
        <v>3</v>
      </c>
      <c r="B33">
        <v>0</v>
      </c>
      <c r="C33">
        <v>0</v>
      </c>
      <c r="D33">
        <f>D19</f>
        <v>0.23465703971119134</v>
      </c>
      <c r="E33">
        <v>0</v>
      </c>
      <c r="F33">
        <v>0</v>
      </c>
      <c r="J33" s="28">
        <v>3</v>
      </c>
      <c r="K33">
        <v>0</v>
      </c>
      <c r="L33">
        <v>0</v>
      </c>
      <c r="M33">
        <f>1/SQRT(D33)</f>
        <v>2.0643494039378272</v>
      </c>
      <c r="N33">
        <v>0</v>
      </c>
      <c r="O33">
        <v>0</v>
      </c>
    </row>
    <row r="34" spans="1:15" x14ac:dyDescent="0.25">
      <c r="A34" s="28">
        <v>4</v>
      </c>
      <c r="B34">
        <v>0</v>
      </c>
      <c r="C34">
        <v>0</v>
      </c>
      <c r="D34">
        <v>0</v>
      </c>
      <c r="E34">
        <f>E19</f>
        <v>6.4981949458483762E-2</v>
      </c>
      <c r="F34">
        <v>0</v>
      </c>
      <c r="J34" s="28">
        <v>4</v>
      </c>
      <c r="K34">
        <v>0</v>
      </c>
      <c r="L34">
        <v>0</v>
      </c>
      <c r="M34">
        <v>0</v>
      </c>
      <c r="N34">
        <f>1/SQRT(E34)</f>
        <v>3.9228674319799395</v>
      </c>
      <c r="O34">
        <v>0</v>
      </c>
    </row>
    <row r="35" spans="1:15" x14ac:dyDescent="0.25">
      <c r="A35" s="28">
        <v>5</v>
      </c>
      <c r="B35">
        <v>0</v>
      </c>
      <c r="C35">
        <v>0</v>
      </c>
      <c r="D35">
        <v>0</v>
      </c>
      <c r="E35">
        <v>0</v>
      </c>
      <c r="F35">
        <f>F19</f>
        <v>1.6167006749332913E-2</v>
      </c>
      <c r="J35" s="28">
        <v>5</v>
      </c>
      <c r="K35">
        <v>0</v>
      </c>
      <c r="L35">
        <v>0</v>
      </c>
      <c r="M35">
        <v>0</v>
      </c>
      <c r="N35">
        <v>0</v>
      </c>
      <c r="O35">
        <f>1/SQRT(F35)</f>
        <v>7.8647548551775497</v>
      </c>
    </row>
    <row r="36" spans="1:15" x14ac:dyDescent="0.25">
      <c r="A36" s="28"/>
    </row>
    <row r="37" spans="1:15" x14ac:dyDescent="0.25">
      <c r="A37" s="2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Diaz</dc:creator>
  <cp:lastModifiedBy>Edgar Diaz</cp:lastModifiedBy>
  <dcterms:created xsi:type="dcterms:W3CDTF">2013-10-10T22:11:28Z</dcterms:created>
  <dcterms:modified xsi:type="dcterms:W3CDTF">2015-11-25T11:09:59Z</dcterms:modified>
</cp:coreProperties>
</file>